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1" yWindow="65431" windowWidth="15480" windowHeight="11640" tabRatio="663" activeTab="1"/>
  </bookViews>
  <sheets>
    <sheet name="Содержание" sheetId="1" r:id="rId1"/>
    <sheet name="Москва" sheetId="2" r:id="rId2"/>
    <sheet name="Moscow-apartment" sheetId="3" state="hidden" r:id="rId3"/>
    <sheet name="С.Петербург" sheetId="4" r:id="rId4"/>
    <sheet name="Города России" sheetId="5" r:id="rId5"/>
    <sheet name="Трансфер" sheetId="6" r:id="rId6"/>
    <sheet name="Выставки" sheetId="7" r:id="rId7"/>
  </sheets>
  <definedNames/>
  <calcPr fullCalcOnLoad="1"/>
</workbook>
</file>

<file path=xl/sharedStrings.xml><?xml version="1.0" encoding="utf-8"?>
<sst xmlns="http://schemas.openxmlformats.org/spreadsheetml/2006/main" count="1704" uniqueCount="706">
  <si>
    <t>1 night</t>
  </si>
  <si>
    <t>3d/2n</t>
  </si>
  <si>
    <t>5d/4n</t>
  </si>
  <si>
    <t>8d/7n</t>
  </si>
  <si>
    <t>10d/9n</t>
  </si>
  <si>
    <t>15d/14n</t>
  </si>
  <si>
    <t>Welt</t>
  </si>
  <si>
    <t>Intourist</t>
  </si>
  <si>
    <t>SGL Classic</t>
  </si>
  <si>
    <t>DBL Classic</t>
  </si>
  <si>
    <t>SGL Deluxe</t>
  </si>
  <si>
    <t>DBL Deluxe</t>
  </si>
  <si>
    <t>SGL Executive</t>
  </si>
  <si>
    <t>DBL Executive</t>
  </si>
  <si>
    <t>SGL Superior</t>
  </si>
  <si>
    <t>DBL Superior</t>
  </si>
  <si>
    <t>SGL Standart</t>
  </si>
  <si>
    <t>DBL Standart</t>
  </si>
  <si>
    <t>Hotel Volga 3*</t>
  </si>
  <si>
    <t>01.08.2009 - 12.01.2010</t>
  </si>
  <si>
    <t>SGL Apart Business</t>
  </si>
  <si>
    <t>SGL Apart Volga</t>
  </si>
  <si>
    <t>DBL Apart Business</t>
  </si>
  <si>
    <t>DBL Apart Volga</t>
  </si>
  <si>
    <t>01.08.2009 - 31.12.2009</t>
  </si>
  <si>
    <t>Grand Hotel Emerald 5*</t>
  </si>
  <si>
    <t>SGL Junior Suite</t>
  </si>
  <si>
    <t>SGL Executive Suite</t>
  </si>
  <si>
    <t>DBL Junior Suite</t>
  </si>
  <si>
    <t>DBL Executive Suite</t>
  </si>
  <si>
    <t>SGL standart</t>
  </si>
  <si>
    <t>DBL standart</t>
  </si>
  <si>
    <t>SGL Luxe Corporative</t>
  </si>
  <si>
    <t>DBL Luxe Corporative</t>
  </si>
  <si>
    <t>SGL Apart Premier</t>
  </si>
  <si>
    <t>DBL Apart Premier</t>
  </si>
  <si>
    <t>TRPL Apart Premier</t>
  </si>
  <si>
    <t>Rack Rat</t>
  </si>
  <si>
    <t>Hotels</t>
  </si>
  <si>
    <t>Number category</t>
  </si>
  <si>
    <t>Week-days</t>
  </si>
  <si>
    <t>Week-end</t>
  </si>
  <si>
    <t>LOW season</t>
  </si>
  <si>
    <t xml:space="preserve">REGULAR season   </t>
  </si>
  <si>
    <t>SGL Kremlin Suite</t>
  </si>
  <si>
    <t>DBL Junior/StudioSuite</t>
  </si>
  <si>
    <t>SGL Junior/StudioSuite</t>
  </si>
  <si>
    <t>DBL Kremlin Suite</t>
  </si>
  <si>
    <t>Extra Bed</t>
  </si>
  <si>
    <r>
      <t>DELIGHT GROUP RATE</t>
    </r>
    <r>
      <rPr>
        <sz val="10"/>
        <rFont val="Verdana"/>
        <family val="2"/>
      </rPr>
      <t xml:space="preserve"> </t>
    </r>
  </si>
  <si>
    <t xml:space="preserve">(from 10 rooms) </t>
  </si>
  <si>
    <t>More than 7 days</t>
  </si>
  <si>
    <t>01.07.2009 - 31.08.2009</t>
  </si>
  <si>
    <t>25.12.2009 - 12.01.2010</t>
  </si>
  <si>
    <t xml:space="preserve">     +</t>
  </si>
  <si>
    <t>SGL Luxe Corporative    2 room</t>
  </si>
  <si>
    <t>SGL Apart Business      3 room</t>
  </si>
  <si>
    <t>SGL Apart Premier        4 room</t>
  </si>
  <si>
    <t>SGL Apart Volga           5 room</t>
  </si>
  <si>
    <t>SGL standart king size</t>
  </si>
  <si>
    <t>2009/2010</t>
  </si>
  <si>
    <t>нетто</t>
  </si>
  <si>
    <t>Конт</t>
  </si>
  <si>
    <t xml:space="preserve">Apartament  VIP privat  4room </t>
  </si>
  <si>
    <t>SGL</t>
  </si>
  <si>
    <t xml:space="preserve">DBL </t>
  </si>
  <si>
    <t xml:space="preserve">TRPL </t>
  </si>
  <si>
    <t>Quadr</t>
  </si>
  <si>
    <t>Extra bett</t>
  </si>
  <si>
    <t>2 Add+1Ch. 0-7</t>
  </si>
  <si>
    <t>High season</t>
  </si>
  <si>
    <t>HIGH season</t>
  </si>
  <si>
    <t>White Night</t>
  </si>
  <si>
    <t>01.06.2010 – 09.07.2010</t>
  </si>
  <si>
    <t xml:space="preserve"> Hotel Shelfort 3*</t>
  </si>
  <si>
    <t>01.01.2010 – 30.04.2010</t>
  </si>
  <si>
    <t>01.10.2010 – 31.12.2010</t>
  </si>
  <si>
    <t>SGL-comfort</t>
  </si>
  <si>
    <t>TWIN/DBL</t>
  </si>
  <si>
    <t>SGL TWIN/DBL</t>
  </si>
  <si>
    <t>01.05.2010 – 31.05.2010</t>
  </si>
  <si>
    <t>01.07.2010 – 30.09.2010</t>
  </si>
  <si>
    <t>01.06.2010 – 30.06.2010</t>
  </si>
  <si>
    <t>SGL comfort</t>
  </si>
  <si>
    <t>TWIN comfort</t>
  </si>
  <si>
    <t>DBL/TWIN  comfort family</t>
  </si>
  <si>
    <t>DBL/TWIN  comf. Fam.2room</t>
  </si>
  <si>
    <t>DBL/TWIN  comf. Fam.3room</t>
  </si>
  <si>
    <t>Extra bed for DBL/Lux</t>
  </si>
  <si>
    <t>SGL business</t>
  </si>
  <si>
    <t>16.01.2010 – 31.03.2010</t>
  </si>
  <si>
    <t>01.04.2010 – 27.05.2010</t>
  </si>
  <si>
    <t>27.06.2010 – 30.09.2010</t>
  </si>
  <si>
    <t xml:space="preserve"> Hotel Azimut S.Peterburg 3*</t>
  </si>
  <si>
    <t>ASTRAHAN</t>
  </si>
  <si>
    <t>Privat Hotel 3*</t>
  </si>
  <si>
    <t>SGL Lux</t>
  </si>
  <si>
    <t>DBL Lux</t>
  </si>
  <si>
    <t>Azimut Hotel 3*</t>
  </si>
  <si>
    <t>TWIN standart</t>
  </si>
  <si>
    <t>DBL  comfort</t>
  </si>
  <si>
    <t>Apart. "Azimut" 2 room/2bed</t>
  </si>
  <si>
    <t>TWIN comfort  Fam. 2room</t>
  </si>
  <si>
    <t>TWIN comfort  Fam. 3room</t>
  </si>
  <si>
    <t>DBL business</t>
  </si>
  <si>
    <t>DBL business 2 room/2bed</t>
  </si>
  <si>
    <t xml:space="preserve">SGL </t>
  </si>
  <si>
    <t>SGL / DBL superior</t>
  </si>
  <si>
    <t>Baltie Club Hotels</t>
  </si>
  <si>
    <t>16.10.2010 – 31.03.2010</t>
  </si>
  <si>
    <t>SGL / DBL  standart</t>
  </si>
  <si>
    <t>SGL / DBL studio</t>
  </si>
  <si>
    <t>Demi-suite</t>
  </si>
  <si>
    <t>Suite</t>
  </si>
  <si>
    <t>SGL p/lux</t>
  </si>
  <si>
    <t>DBL p/lux</t>
  </si>
  <si>
    <t>EUR</t>
  </si>
  <si>
    <t>TRL</t>
  </si>
  <si>
    <t>Quadro</t>
  </si>
  <si>
    <t>Savoy 5*</t>
  </si>
  <si>
    <t xml:space="preserve"> Baltschug Kempinski 5*</t>
  </si>
  <si>
    <t>РУБЛИ</t>
  </si>
  <si>
    <t>ДОЛЛАРЫ</t>
  </si>
  <si>
    <t>DBL Luxe</t>
  </si>
  <si>
    <t>SGL Luxe</t>
  </si>
  <si>
    <t>Extra bed.</t>
  </si>
  <si>
    <t>TWIN</t>
  </si>
  <si>
    <t>Junior suite</t>
  </si>
  <si>
    <t>DSU superior</t>
  </si>
  <si>
    <t>DBL</t>
  </si>
  <si>
    <t>Extra bett (0-5)</t>
  </si>
  <si>
    <t>Extra bett (0-12)</t>
  </si>
  <si>
    <t>Ohne Extra bett (0-12)</t>
  </si>
  <si>
    <t>Sretenskaya 4*</t>
  </si>
  <si>
    <t>Extra bett (5-11)</t>
  </si>
  <si>
    <t xml:space="preserve">HIGH season   </t>
  </si>
  <si>
    <t>DUS Standart</t>
  </si>
  <si>
    <t>5*</t>
  </si>
  <si>
    <t>Sovetsky 4*</t>
  </si>
  <si>
    <t>DUS/ DBL Standart</t>
  </si>
  <si>
    <t>DUS/ DBL De Lux</t>
  </si>
  <si>
    <t>Extra bett (0-6)</t>
  </si>
  <si>
    <t>Extra bed/Lux/plux 0-12</t>
  </si>
  <si>
    <t>Extra bed/Lux/plux 12 -99</t>
  </si>
  <si>
    <t>Yunost 3*</t>
  </si>
  <si>
    <t>DBL econom</t>
  </si>
  <si>
    <t>6 pax</t>
  </si>
  <si>
    <t>BB-buffet</t>
  </si>
  <si>
    <t>RUB</t>
  </si>
  <si>
    <t>USD</t>
  </si>
  <si>
    <t>4*</t>
  </si>
  <si>
    <t>3*</t>
  </si>
  <si>
    <t>2*</t>
  </si>
  <si>
    <t>Neptun Hotel 3*</t>
  </si>
  <si>
    <t>01.10-31.12</t>
  </si>
  <si>
    <t>01.01-31.03</t>
  </si>
  <si>
    <t>01.01-30.04</t>
  </si>
  <si>
    <t>01.09-31.12</t>
  </si>
  <si>
    <t>01.01.- 01.02.</t>
  </si>
  <si>
    <t>01.06.- 31.08.</t>
  </si>
  <si>
    <t>01.12.- 31.12.</t>
  </si>
  <si>
    <t>01.02.- 31.05.</t>
  </si>
  <si>
    <t>01.09.- 31.11.</t>
  </si>
  <si>
    <t>SGL Lux  2 room+fierplace 1 floor</t>
  </si>
  <si>
    <t>SGL Lux  2 room+fierplace 2 floor</t>
  </si>
  <si>
    <t>DBL Lux  2 room+fierplace 1 floor</t>
  </si>
  <si>
    <t>DBL Lux  2 room+fierplace 2 floor</t>
  </si>
  <si>
    <t>DUS superior</t>
  </si>
  <si>
    <t>Shoulder season</t>
  </si>
  <si>
    <t>DUS DBL/TWIN standart</t>
  </si>
  <si>
    <t>ДД</t>
  </si>
  <si>
    <t>SGL  Medium</t>
  </si>
  <si>
    <t>DBL Medium</t>
  </si>
  <si>
    <t>SGL  Large</t>
  </si>
  <si>
    <t>DBL Large</t>
  </si>
  <si>
    <t xml:space="preserve">P/Lux 2 room </t>
  </si>
  <si>
    <t>8 pax</t>
  </si>
  <si>
    <t>Week-end (2 night)</t>
  </si>
  <si>
    <t>01.04.-31.12.2013</t>
  </si>
  <si>
    <t>13.01-29.03.</t>
  </si>
  <si>
    <t>07.04-01.05/.13.05-15.07</t>
  </si>
  <si>
    <t>18.08-01.11</t>
  </si>
  <si>
    <t>04.11-23.12</t>
  </si>
  <si>
    <t>01.01-13.01.2013</t>
  </si>
  <si>
    <t>29.03-07.04.</t>
  </si>
  <si>
    <t>01-12.05 / 15.07-18.08</t>
  </si>
  <si>
    <t>01-04.11 / 23-31.12.2014</t>
  </si>
  <si>
    <t xml:space="preserve"> East-West Butic Hotel 4*</t>
  </si>
  <si>
    <t>Каterina City 4*</t>
  </si>
  <si>
    <t>SGL  Small</t>
  </si>
  <si>
    <t xml:space="preserve">Summer season </t>
  </si>
  <si>
    <t xml:space="preserve">Week-days </t>
  </si>
  <si>
    <t>01.07-02.09</t>
  </si>
  <si>
    <t>15.01-26.04</t>
  </si>
  <si>
    <t>13.05-01.07</t>
  </si>
  <si>
    <t>02.09-13.12</t>
  </si>
  <si>
    <t>Week-end (3 night) / Holidays</t>
  </si>
  <si>
    <t>01.01-14.01.</t>
  </si>
  <si>
    <t>26.04-13.05.</t>
  </si>
  <si>
    <t>13.12-01.01.2014</t>
  </si>
  <si>
    <t>Каterina Park 4*</t>
  </si>
  <si>
    <t>Extra bed./DBL Large</t>
  </si>
  <si>
    <t>Apartment Historic</t>
  </si>
  <si>
    <t>13.01-22.02 / 25.02-07.03</t>
  </si>
  <si>
    <t>10-19.03 / 21.03-26.04</t>
  </si>
  <si>
    <t>12-27.05 / 30.05-12.06</t>
  </si>
  <si>
    <t>16-25.06 / 01.09-05.10</t>
  </si>
  <si>
    <t>10.10-01.11 / 04.11-20.12</t>
  </si>
  <si>
    <t xml:space="preserve">Week-end </t>
  </si>
  <si>
    <t>01-13.01 / 22-25.02</t>
  </si>
  <si>
    <t>07-10.03 / 26.04-12.05</t>
  </si>
  <si>
    <t>12-16.06 / 28.06-01.09</t>
  </si>
  <si>
    <t>01-04.11 / 20-31.12</t>
  </si>
  <si>
    <t>19.03-21.03</t>
  </si>
  <si>
    <t>27.05-30.05</t>
  </si>
  <si>
    <t>25.06-27.06</t>
  </si>
  <si>
    <t>08.10-10.10</t>
  </si>
  <si>
    <t>Arbat House 3*</t>
  </si>
  <si>
    <t>14.01-27.01</t>
  </si>
  <si>
    <t>27.01-11.02 / 14.02-18.03</t>
  </si>
  <si>
    <t>21.03-01.04 / 04-26.04</t>
  </si>
  <si>
    <t>12-27.05 / 30.05-24.06</t>
  </si>
  <si>
    <t>09-19.08 / 25.08-16.09</t>
  </si>
  <si>
    <t>19.09-07.10 / 10.10-18.11</t>
  </si>
  <si>
    <t>21.11-02.12 / 05.12-20.12</t>
  </si>
  <si>
    <t>26.04-12.05</t>
  </si>
  <si>
    <t>28.06-09.08 / 19-25.08</t>
  </si>
  <si>
    <t>20.-31.12</t>
  </si>
  <si>
    <t>Exhibition</t>
  </si>
  <si>
    <t>11-14.02 / 18-21.03</t>
  </si>
  <si>
    <t>01-04.04 / 27-30.05</t>
  </si>
  <si>
    <t>24-27.06 / 16-19.09</t>
  </si>
  <si>
    <t>07-10.10 / 18-21.11/ 02-05.12</t>
  </si>
  <si>
    <t>Extra bett (0-3)   BB</t>
  </si>
  <si>
    <t>Extra bett (4-12) BB</t>
  </si>
  <si>
    <t>Extra bett  BB</t>
  </si>
  <si>
    <t>Milan 3*</t>
  </si>
  <si>
    <t>DUS DBL/TWIN comfort</t>
  </si>
  <si>
    <t>DBL/TWIN standart</t>
  </si>
  <si>
    <t>DBL/TWIN comfort</t>
  </si>
  <si>
    <t>Lux 2-room</t>
  </si>
  <si>
    <t>Lux 3-room</t>
  </si>
  <si>
    <t>01-13.01 / 01-12.05</t>
  </si>
  <si>
    <t>28.06-11.08 / 18.08-01.09</t>
  </si>
  <si>
    <t>13-31.12.2013</t>
  </si>
  <si>
    <t>24-27.06 / 16-19.09 / 23-27.09</t>
  </si>
  <si>
    <t xml:space="preserve"> 07-10.10 / 14-17.10 / 21-25.10</t>
  </si>
  <si>
    <t xml:space="preserve"> 05-08.11 / 11-15.13 / 02-06.12</t>
  </si>
  <si>
    <t>BB</t>
  </si>
  <si>
    <t>Extra bett (0-6) BB</t>
  </si>
  <si>
    <t xml:space="preserve">Extra bett </t>
  </si>
  <si>
    <r>
      <t>SGL 1 Category</t>
    </r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 king size</t>
    </r>
  </si>
  <si>
    <r>
      <rPr>
        <sz val="11"/>
        <color indexed="10"/>
        <rFont val="Times New Roman"/>
        <family val="1"/>
      </rPr>
      <t xml:space="preserve">*1 Сat. </t>
    </r>
    <r>
      <rPr>
        <sz val="11"/>
        <rFont val="Times New Roman"/>
        <family val="1"/>
      </rPr>
      <t>incl: Fitnes+sauna+wat.</t>
    </r>
  </si>
  <si>
    <r>
      <t>DBL 1 Category</t>
    </r>
    <r>
      <rPr>
        <sz val="11"/>
        <color indexed="10"/>
        <rFont val="Times New Roman"/>
        <family val="1"/>
      </rPr>
      <t>*</t>
    </r>
  </si>
  <si>
    <t>№ 508,603,726</t>
  </si>
  <si>
    <t>№ 226,229,615</t>
  </si>
  <si>
    <t>8 etag:  incl: Wi-Fi +Fitnes+ sauna+wat.</t>
  </si>
  <si>
    <t>Lux 2 room</t>
  </si>
  <si>
    <t>Sokol 3*/2*</t>
  </si>
  <si>
    <t>TWIN Lux</t>
  </si>
  <si>
    <t>Extra bett/TWIN Lux</t>
  </si>
  <si>
    <t>WC, Shower - on the floor!</t>
  </si>
  <si>
    <t>01-07.01 / 18-20.01</t>
  </si>
  <si>
    <t>07-17.01/ 20-28.01</t>
  </si>
  <si>
    <t>28.01-31.03</t>
  </si>
  <si>
    <t>01.04-30.04</t>
  </si>
  <si>
    <t>01.07-17.07</t>
  </si>
  <si>
    <t>22.08-11.09</t>
  </si>
  <si>
    <t>31.10-18.12</t>
  </si>
  <si>
    <t>10.05-30.06</t>
  </si>
  <si>
    <t>12.09-30.10</t>
  </si>
  <si>
    <t>18.07.-21.08</t>
  </si>
  <si>
    <t>19.12.-31.12</t>
  </si>
  <si>
    <t xml:space="preserve"> Grand Hotel Emerald 5*</t>
  </si>
  <si>
    <t>DUS/DBL/TWIN standart</t>
  </si>
  <si>
    <t>DUS/DBL/TWIN superior</t>
  </si>
  <si>
    <t>Junior Suite</t>
  </si>
  <si>
    <t>Executive Suite</t>
  </si>
  <si>
    <t>01-21.04</t>
  </si>
  <si>
    <t>Presidential Suite</t>
  </si>
  <si>
    <t>30.09-31.03.2014</t>
  </si>
  <si>
    <t>Royal Suite</t>
  </si>
  <si>
    <t>22.04-12.05</t>
  </si>
  <si>
    <t>15.07-29.09</t>
  </si>
  <si>
    <t>13.05-14.07</t>
  </si>
  <si>
    <t>Extra bett (6-12)</t>
  </si>
  <si>
    <t>Angleter 5*</t>
  </si>
  <si>
    <t>DUS/DBL/TWIN classic</t>
  </si>
  <si>
    <t>DUS/DBL/TWIN delux</t>
  </si>
  <si>
    <t>LOW season week-days</t>
  </si>
  <si>
    <t>DUS/DBL/TWIN sup.delux</t>
  </si>
  <si>
    <t>01-13.05</t>
  </si>
  <si>
    <t>DBL/TWIN classic</t>
  </si>
  <si>
    <t>01-31.08</t>
  </si>
  <si>
    <t>DBL/TWIN delux</t>
  </si>
  <si>
    <t>01.10-31.03</t>
  </si>
  <si>
    <t>DBL/TWIN superior delux</t>
  </si>
  <si>
    <t>LOW season week-end</t>
  </si>
  <si>
    <t>Shoulder season week-days</t>
  </si>
  <si>
    <t>01-30.04</t>
  </si>
  <si>
    <t xml:space="preserve">01-31.07 </t>
  </si>
  <si>
    <t>01-30.09</t>
  </si>
  <si>
    <t>black out dates! 01-09.09</t>
  </si>
  <si>
    <t>Shoulder season week-end</t>
  </si>
  <si>
    <t xml:space="preserve">HIGH season   week-days  </t>
  </si>
  <si>
    <t>14.05-30.06</t>
  </si>
  <si>
    <t>black out dates! 19-23.06</t>
  </si>
  <si>
    <t>HIGH season   week-end</t>
  </si>
  <si>
    <t>Astoria 5*</t>
  </si>
  <si>
    <t>Helvetia &amp; Suites Hotel 4*</t>
  </si>
  <si>
    <t>SGL Junior Suite (kitchen)</t>
  </si>
  <si>
    <t>14.10-31.12</t>
  </si>
  <si>
    <t xml:space="preserve">DBLSup./TWIN Superior </t>
  </si>
  <si>
    <t>Junior Suite (kitchen)</t>
  </si>
  <si>
    <t>Family Suite (with kitchen)</t>
  </si>
  <si>
    <t>01.04-12.05</t>
  </si>
  <si>
    <t xml:space="preserve">15.07-04.09 </t>
  </si>
  <si>
    <t>07.09-13.10</t>
  </si>
  <si>
    <t>!!! 04-07.09 seats sold</t>
  </si>
  <si>
    <t>13-31.05</t>
  </si>
  <si>
    <t xml:space="preserve">01-14.07 </t>
  </si>
  <si>
    <t xml:space="preserve">Peack season   </t>
  </si>
  <si>
    <t>01-20.06  / 24-30.06</t>
  </si>
  <si>
    <t>!!! 20-24.06 seats sold</t>
  </si>
  <si>
    <t>Ohne Extra bett (0-5)</t>
  </si>
  <si>
    <t>Extra bett /Superior room</t>
  </si>
  <si>
    <t>Extra bett/Family Suite</t>
  </si>
  <si>
    <t xml:space="preserve"> Park Inn Nevskiy 4*</t>
  </si>
  <si>
    <t xml:space="preserve">Off- season   </t>
  </si>
  <si>
    <t>01.01-31.03 / 11.10-31.12</t>
  </si>
  <si>
    <t xml:space="preserve">Season   </t>
  </si>
  <si>
    <t>01.04-12.05 / 08.07-10.10</t>
  </si>
  <si>
    <t xml:space="preserve">HIGH Season   </t>
  </si>
  <si>
    <t>03.05-07.07</t>
  </si>
  <si>
    <t xml:space="preserve"> Park Inn Pribaltiyskaya 4*</t>
  </si>
  <si>
    <t xml:space="preserve">SGL  </t>
  </si>
  <si>
    <t xml:space="preserve">Low season </t>
  </si>
  <si>
    <t>01.01-14.04 / 07.10-31.12</t>
  </si>
  <si>
    <t xml:space="preserve">Season </t>
  </si>
  <si>
    <t>15.04-13.05 / 15.07-06.10</t>
  </si>
  <si>
    <t>14.05-14.07</t>
  </si>
  <si>
    <t xml:space="preserve"> Park Inn Pulkovskaya 4*</t>
  </si>
  <si>
    <t>Season</t>
  </si>
  <si>
    <t>Housing А (room category ~3*)</t>
  </si>
  <si>
    <t xml:space="preserve">DUS </t>
  </si>
  <si>
    <t xml:space="preserve">Season "Pick"  </t>
  </si>
  <si>
    <t>25.05-10.07.</t>
  </si>
  <si>
    <t>15-24.05 / 11.07-13.09</t>
  </si>
  <si>
    <t>P/Season</t>
  </si>
  <si>
    <t>01.04-14.05 / 01-31.10</t>
  </si>
  <si>
    <t>01.11.13-31.03.14</t>
  </si>
  <si>
    <t>Housing Б (room category~4*)</t>
  </si>
  <si>
    <t>Luxe-Apartment</t>
  </si>
  <si>
    <t>DUS  superior</t>
  </si>
  <si>
    <t>Stony Island 3*</t>
  </si>
  <si>
    <t>DUS /DBL Standart</t>
  </si>
  <si>
    <t>Lomonosova str.</t>
  </si>
  <si>
    <t>DUS /DBL Classic</t>
  </si>
  <si>
    <t>Griboyedov Canal Embankment</t>
  </si>
  <si>
    <t>DUS /DBL Superior</t>
  </si>
  <si>
    <t>LOW season 03.01-28.02</t>
  </si>
  <si>
    <t>DUS /DBL Deluxe</t>
  </si>
  <si>
    <t>Mid Season</t>
  </si>
  <si>
    <t>01.03.-03.05</t>
  </si>
  <si>
    <t>01.08-27.12</t>
  </si>
  <si>
    <t>01-15.06</t>
  </si>
  <si>
    <t>24-30.06</t>
  </si>
  <si>
    <t>High Season</t>
  </si>
  <si>
    <t>16-23.06</t>
  </si>
  <si>
    <t>Shoulder Season</t>
  </si>
  <si>
    <t>01-31.07</t>
  </si>
  <si>
    <t>28.12-02.01.14</t>
  </si>
  <si>
    <t>Extra bett / Delux room</t>
  </si>
  <si>
    <t>Kamennoostrovsky prospekt</t>
  </si>
  <si>
    <t>Shelfort 3*</t>
  </si>
  <si>
    <t>LOW Season</t>
  </si>
  <si>
    <t xml:space="preserve">DUS DBL/TWIN </t>
  </si>
  <si>
    <t xml:space="preserve">DBL/TWIN </t>
  </si>
  <si>
    <t>Lux  2 room+fierplace 1 floor</t>
  </si>
  <si>
    <t>Lux  2 room+fierplace 2 floor + balcon</t>
  </si>
  <si>
    <t xml:space="preserve">01-31.05 </t>
  </si>
  <si>
    <t>01.07-30.09</t>
  </si>
  <si>
    <t>White Nights Season</t>
  </si>
  <si>
    <t>01-30.06</t>
  </si>
  <si>
    <t>Hostel Graffiti *</t>
  </si>
  <si>
    <t>01.01-28.04 / 30.08-31.12</t>
  </si>
  <si>
    <t>12 pax</t>
  </si>
  <si>
    <t>29.04-02.06</t>
  </si>
  <si>
    <t>03.06-29.08</t>
  </si>
  <si>
    <t>ВВ-lanch box</t>
  </si>
  <si>
    <t>01.01-31.12</t>
  </si>
  <si>
    <t>DUS Comfort</t>
  </si>
  <si>
    <t>DUS Bussines</t>
  </si>
  <si>
    <t>01.01-28.02 / 01.07-31.08</t>
  </si>
  <si>
    <t>DBL  Standart</t>
  </si>
  <si>
    <t>DBL  Comfort</t>
  </si>
  <si>
    <t>DBL  Bussines</t>
  </si>
  <si>
    <t>STUDIO</t>
  </si>
  <si>
    <t>Lux 2 room duplex</t>
  </si>
  <si>
    <t>01.03-31.06</t>
  </si>
  <si>
    <t>Bebbi bett (0-3)</t>
  </si>
  <si>
    <t>Extra bett (3-12)</t>
  </si>
  <si>
    <t>Extra bett/ room</t>
  </si>
  <si>
    <t>Extra bett / Lux</t>
  </si>
  <si>
    <t xml:space="preserve"> Suleiman Palace 4*</t>
  </si>
  <si>
    <t>01.01.-31.12</t>
  </si>
  <si>
    <t>1*</t>
  </si>
  <si>
    <t>KAZAN</t>
  </si>
  <si>
    <t>BALTSCHUG KEMPINSKI</t>
  </si>
  <si>
    <t xml:space="preserve">SRETENSKAYA </t>
  </si>
  <si>
    <t xml:space="preserve">ARBAT HAUSE </t>
  </si>
  <si>
    <t>MILAN</t>
  </si>
  <si>
    <t>SOKOL</t>
  </si>
  <si>
    <t>YUNOST</t>
  </si>
  <si>
    <t>GRAND HOTEL EMERALD</t>
  </si>
  <si>
    <t xml:space="preserve">ANGLETER </t>
  </si>
  <si>
    <t>ASTORIA</t>
  </si>
  <si>
    <t>HELVETIA &amp; SUITES HOTEL</t>
  </si>
  <si>
    <t>PARK INN NEVSKIY</t>
  </si>
  <si>
    <t>PARK INN PRIBALTIYSKAYA</t>
  </si>
  <si>
    <t xml:space="preserve">NEPTUN HOTEL </t>
  </si>
  <si>
    <t>STONY ISLAND - Lomonosova str.</t>
  </si>
  <si>
    <t>STONY ISLAND - Kamennoostrovsky prt.</t>
  </si>
  <si>
    <t xml:space="preserve">SHELFORT </t>
  </si>
  <si>
    <t xml:space="preserve">HOSTEL GRAFFITI </t>
  </si>
  <si>
    <t>AZIMUT HOTEL</t>
  </si>
  <si>
    <t xml:space="preserve">PRIVAT HOTEL </t>
  </si>
  <si>
    <t xml:space="preserve">SULEIMAN PALACE </t>
  </si>
  <si>
    <t>Wi-Fi</t>
  </si>
  <si>
    <t>SAVOY Small Luxury Hotels of the World</t>
  </si>
  <si>
    <t>КATERINA CITY             business hotel</t>
  </si>
  <si>
    <t>КATERINA PARK           business hotel</t>
  </si>
  <si>
    <t>SOVETSKY                   historical hotel</t>
  </si>
  <si>
    <t>Wi-Fi, Welness center.</t>
  </si>
  <si>
    <t>11-14.02.2013</t>
  </si>
  <si>
    <t>18-21.03.2013</t>
  </si>
  <si>
    <t>01-04.04.2013</t>
  </si>
  <si>
    <t>27-13.05.2013</t>
  </si>
  <si>
    <t>24-27.06.2013</t>
  </si>
  <si>
    <t>16-19.08.2013</t>
  </si>
  <si>
    <t>07-10.10.2013</t>
  </si>
  <si>
    <t>18-21.11.2013</t>
  </si>
  <si>
    <t>02-05.12.2013</t>
  </si>
  <si>
    <t>metro is not</t>
  </si>
  <si>
    <t>Prodexpo 2013</t>
  </si>
  <si>
    <t>Travel and Tourism / MITT 2013</t>
  </si>
  <si>
    <t>MosBuild 2013</t>
  </si>
  <si>
    <t>Metalworking 2013</t>
  </si>
  <si>
    <t>Naftogaz 2013</t>
  </si>
  <si>
    <t>World Food 2013</t>
  </si>
  <si>
    <t>Agroprodmash 2013</t>
  </si>
  <si>
    <t>Furniture 2013</t>
  </si>
  <si>
    <t>Health 2013</t>
  </si>
  <si>
    <t>KALININGRAD</t>
  </si>
  <si>
    <t>Baltika Hotel 3*</t>
  </si>
  <si>
    <t>SGL evro</t>
  </si>
  <si>
    <t>DBL evro</t>
  </si>
  <si>
    <t>Apart. standart 2 room</t>
  </si>
  <si>
    <t>Apart. standart 3 room</t>
  </si>
  <si>
    <t>Type of transport</t>
  </si>
  <si>
    <t>Quantity of seats</t>
  </si>
  <si>
    <t>BUS</t>
  </si>
  <si>
    <t>MINIBUSES</t>
  </si>
  <si>
    <t xml:space="preserve">"Sprinter" MAXI VIP </t>
  </si>
  <si>
    <t>"Mercedes Viano"</t>
  </si>
  <si>
    <t>CARS</t>
  </si>
  <si>
    <t>RUBLI</t>
  </si>
  <si>
    <t>$</t>
  </si>
  <si>
    <t>"Sprinter" 18</t>
  </si>
  <si>
    <t>Mercedes Vito</t>
  </si>
  <si>
    <t>Mercedes303</t>
  </si>
  <si>
    <t>44+1</t>
  </si>
  <si>
    <t>48+1</t>
  </si>
  <si>
    <t>Golden Dragon</t>
  </si>
  <si>
    <t>Hundai County</t>
  </si>
  <si>
    <t>31+1</t>
  </si>
  <si>
    <t>24+1</t>
  </si>
  <si>
    <t xml:space="preserve">Neoplan 116 / 516 </t>
  </si>
  <si>
    <t>Chrysler Voyager/Opel Zafira</t>
  </si>
  <si>
    <t>Class the standard: Mitsubishi Lancer, Ford Focus, Nissan Almera…</t>
  </si>
  <si>
    <t>Class business 1: Mercedes 211, Nissan Teana, Toyota Camry New</t>
  </si>
  <si>
    <t xml:space="preserve">Class business 2: Toyota Camry New, Ford Mondeo </t>
  </si>
  <si>
    <t>Class representation 2 sedan: Mercedes W-221/212, R-Class, BMW 7er Long, Audi A8</t>
  </si>
  <si>
    <t>Class representation 1 sedan: Mercedes W-220, Chrysler 300C</t>
  </si>
  <si>
    <t>Class VIP 1: Rools Royce Phantom (2007)</t>
  </si>
  <si>
    <t>Class VIP 2: Maybach 57 (2006)</t>
  </si>
  <si>
    <t xml:space="preserve">Class representation 4 geep: Mercedes GL (2008) </t>
  </si>
  <si>
    <t>Class representation 3 krassover: Lexus GS, Infiniti FX45, Mercedes ML/</t>
  </si>
  <si>
    <t>Lincoln Town Car (pink)</t>
  </si>
  <si>
    <t>Chrysler 300 (red, pink, light pink, silver, black, white)</t>
  </si>
  <si>
    <t>Jaguar S-Type  (black), Excalibur Phantom (white)</t>
  </si>
  <si>
    <t>Chrysler 300 (gold)</t>
  </si>
  <si>
    <t>Porsche Cayenne (black)</t>
  </si>
  <si>
    <t>Infiniti FX45  (gold)</t>
  </si>
  <si>
    <t xml:space="preserve">Lincoln Town Car (white, gold, red) </t>
  </si>
  <si>
    <t>Infiniti QX56 (white), Lincoln Navigator (black), Hummer H12 (white-gray)</t>
  </si>
  <si>
    <t xml:space="preserve">Lincoln Navigator with disco floor (white, gold, red) </t>
  </si>
  <si>
    <t>Infiniti QX56  (white), Cadillac Escalade (white), Lincoln Navigator (white), Hummer H2 (black, pink)</t>
  </si>
  <si>
    <t>BMW X5  (white), Hummer H2 (red)</t>
  </si>
  <si>
    <t>Hummer H12 (cherry)</t>
  </si>
  <si>
    <t>Hummer H12 (gold)</t>
  </si>
  <si>
    <t>Hummer H12 ((white)</t>
  </si>
  <si>
    <t>LIMOUSINE</t>
  </si>
  <si>
    <t xml:space="preserve"> 15-18</t>
  </si>
  <si>
    <t xml:space="preserve"> 3- 4</t>
  </si>
  <si>
    <t>Transfer  (one-way)</t>
  </si>
  <si>
    <t>Moscow, S.Peterburg / Cities of Russia -should be specified.</t>
  </si>
  <si>
    <t>Pax</t>
  </si>
  <si>
    <t xml:space="preserve">TRl  </t>
  </si>
  <si>
    <t xml:space="preserve">Quadro </t>
  </si>
  <si>
    <t xml:space="preserve">Suite </t>
  </si>
  <si>
    <t xml:space="preserve">incl. </t>
  </si>
  <si>
    <t xml:space="preserve">BB </t>
  </si>
  <si>
    <t>Apartment</t>
  </si>
  <si>
    <t>PARK INN PULKOVSKAYA    konferenz</t>
  </si>
  <si>
    <t>Neptun Hotel 4*</t>
  </si>
  <si>
    <t>Exhibition in Moscow</t>
  </si>
  <si>
    <t>Dates</t>
  </si>
  <si>
    <t>НАЗВАНИЕ ОТЕЛЯ</t>
  </si>
  <si>
    <t>КАТЕГОРИЯ</t>
  </si>
  <si>
    <t>ПИТАНИЕ ВКЛ.</t>
  </si>
  <si>
    <t>ВКЛ.УСЛУГИ</t>
  </si>
  <si>
    <t>МЕТРО</t>
  </si>
  <si>
    <t>РАСПОЛОЖЕНИЕ</t>
  </si>
  <si>
    <t>АБРИВИАТУРА</t>
  </si>
  <si>
    <t>МОСКВА</t>
  </si>
  <si>
    <t>1 чел. в одноместном однокомнатном номере / сьюите ...</t>
  </si>
  <si>
    <t>BB - "шведский стол"</t>
  </si>
  <si>
    <t>В 500м от Красной площади/ГУМа, 1км- Большого/Малого театров...</t>
  </si>
  <si>
    <t>Лубянкка, Кузнецкий мост</t>
  </si>
  <si>
    <t>В 500м от Красной площади/ ГУМа, Большого театра, бутиков, клубов и кафе.</t>
  </si>
  <si>
    <t>Пл.революции, Театральная</t>
  </si>
  <si>
    <t>Тверская</t>
  </si>
  <si>
    <t>Центр Москвы, Тверской бульвар, в 2,5км от Красной Площади.</t>
  </si>
  <si>
    <t>Пражская, Южная</t>
  </si>
  <si>
    <t>Спальный район Москвы</t>
  </si>
  <si>
    <t>Динамо</t>
  </si>
  <si>
    <t>5 станций метро (прямая ветка) от Красной Площади.</t>
  </si>
  <si>
    <t>Чистые пруды</t>
  </si>
  <si>
    <t>1 станций метро (прямая ветка)/ 1 км от Красной Площади.</t>
  </si>
  <si>
    <t>Арбатская</t>
  </si>
  <si>
    <t>1 станций метро (прямая ветка)/ 1 км от Красной Площади. Историч. центр</t>
  </si>
  <si>
    <t>Домодедовская</t>
  </si>
  <si>
    <t>Рядом с парком-музеем "Царицино", "Коломенское" и а/п "Домодедово"</t>
  </si>
  <si>
    <t>Сокол</t>
  </si>
  <si>
    <t>Спальный район Москвы, 7 станция метро (прямая ветка) от Красной Площади.</t>
  </si>
  <si>
    <t>Спортивная</t>
  </si>
  <si>
    <t>4 станция метро (прямая ветка) от Красной Площади,Новодевичий монастырь</t>
  </si>
  <si>
    <t>самостоятельно</t>
  </si>
  <si>
    <t>Wi-Fi, холодильник на этаже, СВЧ, эл.чайник</t>
  </si>
  <si>
    <t>САНКТ ПЕТЕРБУРГ</t>
  </si>
  <si>
    <t>Wi-Fi, фитнес центр.</t>
  </si>
  <si>
    <t>Невский проспект</t>
  </si>
  <si>
    <t>Центр города: Исакиевский собор, Эрмитаж, Юсуповский дворец, Адмиралтейство, Мариинский театр,  Пушкинский и Русский музеи</t>
  </si>
  <si>
    <t>Wi-Fi, фит.центр, бассейн 07-10:30</t>
  </si>
  <si>
    <t>Площадь Восстания</t>
  </si>
  <si>
    <t xml:space="preserve">Невский проспект, Смольный собор, Михайловский замок, Таврический дворец </t>
  </si>
  <si>
    <t>Маяковская</t>
  </si>
  <si>
    <t>Невский проспект.</t>
  </si>
  <si>
    <t>Приморская</t>
  </si>
  <si>
    <t>Васильевский остров, на берегу Финского залива. Аквапарк 14000 кв.м.</t>
  </si>
  <si>
    <t>Mocковская</t>
  </si>
  <si>
    <t>В районе южного выезда из города, рядом с аэропортом (10мин.)</t>
  </si>
  <si>
    <t>Wi-Fi, бассейн 07:30-10:30</t>
  </si>
  <si>
    <t>Пушкинская</t>
  </si>
  <si>
    <t>Зеленая зона, набережная, Окенариум и торгово-развлекательный центр</t>
  </si>
  <si>
    <t>Гостиный двор</t>
  </si>
  <si>
    <t>Эрмитаж, Исаакиевский собор, Казанский собор, Дворцовая площадь и храм Спаса на Крови</t>
  </si>
  <si>
    <t>Петроградская</t>
  </si>
  <si>
    <t>Петропавловская крепость, крейсер «Аврора», Ботанический сад, мемориальные музеи-квартиры Шаляпина и Попова</t>
  </si>
  <si>
    <t>BB - "английский"</t>
  </si>
  <si>
    <t>Василеостровская</t>
  </si>
  <si>
    <t>Стрелка Васильевского острова, Кунсткамера, Меньшиковский дворец…</t>
  </si>
  <si>
    <t>В историческом центре города на набережной реки Мойки</t>
  </si>
  <si>
    <t>Города России</t>
  </si>
  <si>
    <t>АСТРАХАНЬ</t>
  </si>
  <si>
    <t xml:space="preserve"> метро нет</t>
  </si>
  <si>
    <t>В центре города, на набережной реки Волга</t>
  </si>
  <si>
    <t>В прогулочной зоне на набережной</t>
  </si>
  <si>
    <t>КАЗАНЬ</t>
  </si>
  <si>
    <t>BB -континентальный</t>
  </si>
  <si>
    <t>В 15мин.от центра города, в зеленой зоне на берегу озера Мюлентайх</t>
  </si>
  <si>
    <t>Отели</t>
  </si>
  <si>
    <t>Категория номера</t>
  </si>
  <si>
    <t>1 ночь</t>
  </si>
  <si>
    <t>Выставки</t>
  </si>
  <si>
    <t>Трансфер</t>
  </si>
  <si>
    <t xml:space="preserve">BALTIKA HOTEL </t>
  </si>
  <si>
    <t>Центр города: променад, кинотеатр, торговый центр…</t>
  </si>
  <si>
    <t>EAST-WEST                  butic hotel</t>
  </si>
  <si>
    <t>КАЛИНИНГРАД</t>
  </si>
  <si>
    <t>Каssado Plaza 4*</t>
  </si>
  <si>
    <t>SGL  Standart</t>
  </si>
  <si>
    <t>SGL  Business</t>
  </si>
  <si>
    <t>16.12/13-12.01/14</t>
  </si>
  <si>
    <t>SGL  Studio</t>
  </si>
  <si>
    <t>28.06-01.09</t>
  </si>
  <si>
    <t>SGL  Delux</t>
  </si>
  <si>
    <t>SGL  Lux</t>
  </si>
  <si>
    <t>DBL Business</t>
  </si>
  <si>
    <t>DBL  Studio</t>
  </si>
  <si>
    <t>DBL  Delux</t>
  </si>
  <si>
    <t>DBL  Lux</t>
  </si>
  <si>
    <t>Week-end (3 night)</t>
  </si>
  <si>
    <t>01.09-16.12.</t>
  </si>
  <si>
    <t>24.01-28.06.</t>
  </si>
  <si>
    <t xml:space="preserve">Exhibition </t>
  </si>
  <si>
    <t>16.01-24.01/ 29.01-01.02/ 11-15.02</t>
  </si>
  <si>
    <t>26.02-01.03/ 05.03-23.03/ 02-05.04</t>
  </si>
  <si>
    <t>16.02-28.04/ 14.05-19.05/ 27.05-01.06</t>
  </si>
  <si>
    <t>17.06-28.06/ 19.08-22.08/ 16.09-29.09</t>
  </si>
  <si>
    <t>21-31.10/ 19-28.11</t>
  </si>
  <si>
    <t>Globus 3*</t>
  </si>
  <si>
    <t xml:space="preserve">№ 131, 139, 135 </t>
  </si>
  <si>
    <t>Apartment 1 cat.3 room</t>
  </si>
  <si>
    <t>№78, 97, 98, 119, 120, 136, 137, 138, 140, 154, 156, 158, 178</t>
  </si>
  <si>
    <t>Apartment 1 cat.2 room</t>
  </si>
  <si>
    <t>№  146*, 149*, 152*</t>
  </si>
  <si>
    <t>Apartment Superior 2 room</t>
  </si>
  <si>
    <t>№  109, 172, 176, 180</t>
  </si>
  <si>
    <t>Apartment 1 cat. 1 room</t>
  </si>
  <si>
    <t>№  148</t>
  </si>
  <si>
    <t xml:space="preserve">№66, 68, 69, 72, 74, 77, 96, 100, 113, 117, 133, 132, 166, 170, 175, 177, 179 </t>
  </si>
  <si>
    <t>Apartment 1 cat. 2 room</t>
  </si>
  <si>
    <t>№ 167, 171, 61, 160, 168</t>
  </si>
  <si>
    <t>Apartment Superior 1/2 room</t>
  </si>
  <si>
    <t>№ 67, 75, 79</t>
  </si>
  <si>
    <t>Apartment Superior 3 room</t>
  </si>
  <si>
    <t>№ 95, 114, 70, 169</t>
  </si>
  <si>
    <t>Apartment Superior 2/3 room</t>
  </si>
  <si>
    <t>№ 89,90,115,116,129,134,150,153 /91(3room)</t>
  </si>
  <si>
    <t>№ 105 (1room) /86,106,126 (2room)</t>
  </si>
  <si>
    <t>Apartment Lux 1/2 room</t>
  </si>
  <si>
    <t>№ 125(1room)/85,130 (2room)/151, 71, 87, 127, 147 (3room)</t>
  </si>
  <si>
    <t>Apartment Lux 1/2/3 room</t>
  </si>
  <si>
    <t>Extra bed</t>
  </si>
  <si>
    <t>Soyuz 3*</t>
  </si>
  <si>
    <t>SGL/ DBL comfort</t>
  </si>
  <si>
    <t>Zwezdnaja 3*</t>
  </si>
  <si>
    <t>SGL renov. in the block (BO)</t>
  </si>
  <si>
    <t>High  season</t>
  </si>
  <si>
    <t>SGL (HB)</t>
  </si>
  <si>
    <t>21.01-01.05</t>
  </si>
  <si>
    <t>SGL renov (HB)</t>
  </si>
  <si>
    <t xml:space="preserve">13.05-28.06 / 02.09-20.12 </t>
  </si>
  <si>
    <t>SGL BK (BO)</t>
  </si>
  <si>
    <t>DBL renov. in the block(BO)</t>
  </si>
  <si>
    <t>DBL 2-room (HB)</t>
  </si>
  <si>
    <t>DBL 2-room with kithen(BB)</t>
  </si>
  <si>
    <t>P/Lux 2 room / Studdio (HB)</t>
  </si>
  <si>
    <t>Studdio (HB)</t>
  </si>
  <si>
    <t>Lux 2 room comfort (HB)</t>
  </si>
  <si>
    <t>Lux 2 room Japan style /Arabian style (HB)</t>
  </si>
  <si>
    <t>Extra bed in the block</t>
  </si>
  <si>
    <t>Extra bed ch.0-7</t>
  </si>
  <si>
    <t>20.12-21.01</t>
  </si>
  <si>
    <t xml:space="preserve">01.05-13.05 / 28.06-02.09 </t>
  </si>
  <si>
    <t>BB - Buffet</t>
  </si>
  <si>
    <t>КASSADO PLAZA</t>
  </si>
  <si>
    <t xml:space="preserve">Wi-Fi, mini-bar, fitness </t>
  </si>
  <si>
    <t>Wi-Fi, mini-bar, fitness/sauna</t>
  </si>
  <si>
    <t>GLOBUS</t>
  </si>
  <si>
    <t>SOYUZ</t>
  </si>
  <si>
    <t>extra payment 6 eur</t>
  </si>
  <si>
    <t>ZWEZDNAYA</t>
  </si>
  <si>
    <t>BB/HB/ extra 5 eur</t>
  </si>
  <si>
    <t>extra payment</t>
  </si>
  <si>
    <t>Wi-Fi, refrigerator on the floor</t>
  </si>
  <si>
    <t>1 person in the twin or double-bedded room  / suite …</t>
  </si>
  <si>
    <t>2 people  twin or double-bedded room (suite)</t>
  </si>
  <si>
    <t xml:space="preserve">3 people in a room... </t>
  </si>
  <si>
    <t xml:space="preserve">4 people in a room </t>
  </si>
  <si>
    <t>extended 1 room number for 1-2/3  people</t>
  </si>
  <si>
    <t>2 or more rooms</t>
  </si>
  <si>
    <t>included</t>
  </si>
  <si>
    <t>breakfast</t>
  </si>
  <si>
    <t>Полежаевская 1км.</t>
  </si>
  <si>
    <t>Полежаевская 1км.         5 станций метро (прямая ветка) от Красной Площади.</t>
  </si>
  <si>
    <t>Павелецкая - 0,6 км.</t>
  </si>
  <si>
    <t>Павелецкий вокзал-0,6 км. 2станции метро (прямая ветка) от Красной Площади.</t>
  </si>
  <si>
    <t>ВДНХ</t>
  </si>
  <si>
    <t>6 станций метро (1 пересадка) от Красной Площади.</t>
  </si>
  <si>
    <t>Речной вокзал</t>
  </si>
  <si>
    <t>10 станций метро (прямая ветка) от Красной Площади.</t>
  </si>
  <si>
    <t>Maрьино /ВДНХ</t>
  </si>
  <si>
    <t>5 станций метро (1 пересадка) /5 станций метро (прямая ветка) от Красной Площади..</t>
  </si>
  <si>
    <t>01.10.13-31.12.2014</t>
  </si>
  <si>
    <t>01.01-13.01; 01.05-12.05</t>
  </si>
  <si>
    <t>Club Suite</t>
  </si>
  <si>
    <t>01.07-24.08; 16.12-31.12</t>
  </si>
  <si>
    <t>20-24.01/28.01-1.02/4-8.02/9-14.02/18-20.02</t>
  </si>
  <si>
    <t xml:space="preserve"> 23-25.02/ 26-28.02/ 4-6.03/11-14.03/16-23.03   </t>
  </si>
  <si>
    <t>1-4.04/9-12.04/14-18.04/22-26.04/ 13-20.05</t>
  </si>
  <si>
    <t>Mon-Thu</t>
  </si>
  <si>
    <t>Fri-Sun</t>
  </si>
  <si>
    <t xml:space="preserve"> 26-29.05/ 3-6.06/25-28.08/3-6.09/14-18.09/22-26.09/19-23.10</t>
  </si>
  <si>
    <t>В период выставок в "Crocus Expo" - бесплатный трансфер отель - выстовочный центр - отель</t>
  </si>
  <si>
    <r>
      <t xml:space="preserve">Стоимость вкл.: </t>
    </r>
    <r>
      <rPr>
        <i/>
        <sz val="11"/>
        <rFont val="Times New Roman"/>
        <family val="1"/>
      </rPr>
      <t>проживание 1 ночь</t>
    </r>
  </si>
  <si>
    <t>Wi-Fi Lobby, Welness, Transfer*</t>
  </si>
  <si>
    <t>Extra ВВ - 6 eur/1 ночь</t>
  </si>
  <si>
    <t xml:space="preserve">Week-day </t>
  </si>
  <si>
    <t>Extra bed./ ADD</t>
  </si>
  <si>
    <t>50% от стоимости</t>
  </si>
  <si>
    <t>Lux 316</t>
  </si>
  <si>
    <t>Lux 214</t>
  </si>
  <si>
    <t>Extra bed./ CHD (5-12)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</si>
</sst>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0.0"/>
    <numFmt numFmtId="183" formatCode="0.000000"/>
    <numFmt numFmtId="184" formatCode="0.00000"/>
  </numFmts>
  <fonts count="6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Arial Cyr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sz val="10"/>
      <color rgb="FF333333"/>
      <name val="Arial"/>
      <family val="2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1" fontId="4" fillId="0" borderId="21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1" fontId="1" fillId="0" borderId="30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7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1" fontId="1" fillId="0" borderId="38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1" fontId="1" fillId="0" borderId="21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9" xfId="0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48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1" fillId="0" borderId="53" xfId="0" applyNumberFormat="1" applyFont="1" applyBorder="1" applyAlignment="1">
      <alignment horizontal="center"/>
    </xf>
    <xf numFmtId="0" fontId="1" fillId="34" borderId="54" xfId="0" applyFont="1" applyFill="1" applyBorder="1" applyAlignment="1">
      <alignment/>
    </xf>
    <xf numFmtId="1" fontId="1" fillId="0" borderId="5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29" xfId="0" applyFont="1" applyBorder="1" applyAlignment="1">
      <alignment horizontal="center" vertical="top" wrapText="1"/>
    </xf>
    <xf numFmtId="0" fontId="11" fillId="34" borderId="29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9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53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60" xfId="0" applyFont="1" applyBorder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0" borderId="21" xfId="0" applyFont="1" applyBorder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34" borderId="27" xfId="0" applyFont="1" applyFill="1" applyBorder="1" applyAlignment="1">
      <alignment/>
    </xf>
    <xf numFmtId="0" fontId="17" fillId="34" borderId="28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0" borderId="29" xfId="0" applyFont="1" applyBorder="1" applyAlignment="1">
      <alignment/>
    </xf>
    <xf numFmtId="0" fontId="13" fillId="0" borderId="17" xfId="0" applyFont="1" applyBorder="1" applyAlignment="1">
      <alignment/>
    </xf>
    <xf numFmtId="0" fontId="14" fillId="34" borderId="29" xfId="0" applyFont="1" applyFill="1" applyBorder="1" applyAlignment="1">
      <alignment horizontal="center"/>
    </xf>
    <xf numFmtId="0" fontId="13" fillId="0" borderId="47" xfId="0" applyFont="1" applyBorder="1" applyAlignment="1">
      <alignment/>
    </xf>
    <xf numFmtId="1" fontId="14" fillId="0" borderId="51" xfId="0" applyNumberFormat="1" applyFont="1" applyBorder="1" applyAlignment="1">
      <alignment horizontal="center"/>
    </xf>
    <xf numFmtId="1" fontId="13" fillId="0" borderId="33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0" fontId="13" fillId="0" borderId="38" xfId="0" applyFont="1" applyBorder="1" applyAlignment="1">
      <alignment/>
    </xf>
    <xf numFmtId="1" fontId="14" fillId="0" borderId="13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1" fontId="13" fillId="0" borderId="43" xfId="0" applyNumberFormat="1" applyFont="1" applyBorder="1" applyAlignment="1">
      <alignment horizontal="center"/>
    </xf>
    <xf numFmtId="0" fontId="13" fillId="0" borderId="55" xfId="0" applyFont="1" applyBorder="1" applyAlignment="1">
      <alignment/>
    </xf>
    <xf numFmtId="1" fontId="14" fillId="0" borderId="34" xfId="0" applyNumberFormat="1" applyFont="1" applyBorder="1" applyAlignment="1">
      <alignment horizontal="center"/>
    </xf>
    <xf numFmtId="1" fontId="14" fillId="0" borderId="55" xfId="0" applyNumberFormat="1" applyFont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7" xfId="0" applyFont="1" applyBorder="1" applyAlignment="1">
      <alignment/>
    </xf>
    <xf numFmtId="1" fontId="14" fillId="0" borderId="49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3" fillId="0" borderId="36" xfId="0" applyFont="1" applyBorder="1" applyAlignment="1">
      <alignment/>
    </xf>
    <xf numFmtId="1" fontId="14" fillId="0" borderId="14" xfId="0" applyNumberFormat="1" applyFont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0" fontId="13" fillId="36" borderId="29" xfId="0" applyFont="1" applyFill="1" applyBorder="1" applyAlignment="1">
      <alignment horizontal="center"/>
    </xf>
    <xf numFmtId="0" fontId="13" fillId="36" borderId="47" xfId="0" applyFont="1" applyFill="1" applyBorder="1" applyAlignment="1">
      <alignment/>
    </xf>
    <xf numFmtId="1" fontId="14" fillId="36" borderId="51" xfId="0" applyNumberFormat="1" applyFont="1" applyFill="1" applyBorder="1" applyAlignment="1">
      <alignment horizontal="center"/>
    </xf>
    <xf numFmtId="1" fontId="13" fillId="36" borderId="33" xfId="0" applyNumberFormat="1" applyFont="1" applyFill="1" applyBorder="1" applyAlignment="1">
      <alignment horizontal="center"/>
    </xf>
    <xf numFmtId="1" fontId="13" fillId="36" borderId="22" xfId="0" applyNumberFormat="1" applyFont="1" applyFill="1" applyBorder="1" applyAlignment="1">
      <alignment horizontal="center"/>
    </xf>
    <xf numFmtId="1" fontId="18" fillId="36" borderId="43" xfId="0" applyNumberFormat="1" applyFont="1" applyFill="1" applyBorder="1" applyAlignment="1">
      <alignment horizontal="center"/>
    </xf>
    <xf numFmtId="0" fontId="13" fillId="36" borderId="55" xfId="0" applyFont="1" applyFill="1" applyBorder="1" applyAlignment="1">
      <alignment/>
    </xf>
    <xf numFmtId="0" fontId="13" fillId="36" borderId="0" xfId="0" applyFont="1" applyFill="1" applyAlignment="1">
      <alignment/>
    </xf>
    <xf numFmtId="1" fontId="13" fillId="36" borderId="0" xfId="0" applyNumberFormat="1" applyFont="1" applyFill="1" applyAlignment="1">
      <alignment/>
    </xf>
    <xf numFmtId="1" fontId="14" fillId="36" borderId="34" xfId="0" applyNumberFormat="1" applyFont="1" applyFill="1" applyBorder="1" applyAlignment="1">
      <alignment horizontal="center"/>
    </xf>
    <xf numFmtId="1" fontId="14" fillId="36" borderId="55" xfId="0" applyNumberFormat="1" applyFont="1" applyFill="1" applyBorder="1" applyAlignment="1">
      <alignment horizontal="center"/>
    </xf>
    <xf numFmtId="1" fontId="13" fillId="36" borderId="43" xfId="0" applyNumberFormat="1" applyFont="1" applyFill="1" applyBorder="1" applyAlignment="1">
      <alignment horizontal="center"/>
    </xf>
    <xf numFmtId="0" fontId="13" fillId="36" borderId="37" xfId="0" applyFont="1" applyFill="1" applyBorder="1" applyAlignment="1">
      <alignment/>
    </xf>
    <xf numFmtId="1" fontId="14" fillId="36" borderId="49" xfId="0" applyNumberFormat="1" applyFont="1" applyFill="1" applyBorder="1" applyAlignment="1">
      <alignment horizontal="center"/>
    </xf>
    <xf numFmtId="1" fontId="13" fillId="36" borderId="21" xfId="0" applyNumberFormat="1" applyFont="1" applyFill="1" applyBorder="1" applyAlignment="1">
      <alignment horizontal="center"/>
    </xf>
    <xf numFmtId="1" fontId="13" fillId="36" borderId="16" xfId="0" applyNumberFormat="1" applyFont="1" applyFill="1" applyBorder="1" applyAlignment="1">
      <alignment horizontal="center"/>
    </xf>
    <xf numFmtId="1" fontId="18" fillId="36" borderId="24" xfId="0" applyNumberFormat="1" applyFont="1" applyFill="1" applyBorder="1" applyAlignment="1">
      <alignment horizontal="center"/>
    </xf>
    <xf numFmtId="0" fontId="13" fillId="36" borderId="36" xfId="0" applyFont="1" applyFill="1" applyBorder="1" applyAlignment="1">
      <alignment/>
    </xf>
    <xf numFmtId="1" fontId="14" fillId="36" borderId="14" xfId="0" applyNumberFormat="1" applyFont="1" applyFill="1" applyBorder="1" applyAlignment="1">
      <alignment horizontal="center"/>
    </xf>
    <xf numFmtId="1" fontId="14" fillId="36" borderId="36" xfId="0" applyNumberFormat="1" applyFont="1" applyFill="1" applyBorder="1" applyAlignment="1">
      <alignment horizontal="center"/>
    </xf>
    <xf numFmtId="1" fontId="13" fillId="36" borderId="24" xfId="0" applyNumberFormat="1" applyFont="1" applyFill="1" applyBorder="1" applyAlignment="1">
      <alignment horizontal="center"/>
    </xf>
    <xf numFmtId="0" fontId="13" fillId="36" borderId="29" xfId="0" applyFont="1" applyFill="1" applyBorder="1" applyAlignment="1">
      <alignment/>
    </xf>
    <xf numFmtId="1" fontId="14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4" fillId="34" borderId="54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1" fontId="13" fillId="0" borderId="42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3" fillId="0" borderId="53" xfId="0" applyFont="1" applyBorder="1" applyAlignment="1">
      <alignment/>
    </xf>
    <xf numFmtId="0" fontId="13" fillId="34" borderId="17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49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1" fontId="13" fillId="0" borderId="44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0" fillId="34" borderId="0" xfId="0" applyFont="1" applyFill="1" applyAlignment="1">
      <alignment/>
    </xf>
    <xf numFmtId="0" fontId="20" fillId="35" borderId="0" xfId="0" applyFont="1" applyFill="1" applyAlignment="1">
      <alignment/>
    </xf>
    <xf numFmtId="0" fontId="20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3" fillId="35" borderId="61" xfId="0" applyFont="1" applyFill="1" applyBorder="1" applyAlignment="1">
      <alignment/>
    </xf>
    <xf numFmtId="0" fontId="13" fillId="0" borderId="56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54" xfId="0" applyFont="1" applyBorder="1" applyAlignment="1">
      <alignment/>
    </xf>
    <xf numFmtId="0" fontId="14" fillId="0" borderId="17" xfId="0" applyFont="1" applyFill="1" applyBorder="1" applyAlignment="1">
      <alignment horizontal="center"/>
    </xf>
    <xf numFmtId="1" fontId="18" fillId="0" borderId="43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3" fillId="0" borderId="26" xfId="0" applyFont="1" applyBorder="1" applyAlignment="1">
      <alignment/>
    </xf>
    <xf numFmtId="1" fontId="14" fillId="0" borderId="62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1" fontId="14" fillId="0" borderId="41" xfId="0" applyNumberFormat="1" applyFont="1" applyFill="1" applyBorder="1" applyAlignment="1">
      <alignment horizontal="center"/>
    </xf>
    <xf numFmtId="1" fontId="13" fillId="0" borderId="31" xfId="0" applyNumberFormat="1" applyFont="1" applyFill="1" applyBorder="1" applyAlignment="1">
      <alignment horizontal="center"/>
    </xf>
    <xf numFmtId="1" fontId="13" fillId="0" borderId="32" xfId="0" applyNumberFormat="1" applyFont="1" applyFill="1" applyBorder="1" applyAlignment="1">
      <alignment horizontal="center"/>
    </xf>
    <xf numFmtId="1" fontId="13" fillId="0" borderId="35" xfId="0" applyNumberFormat="1" applyFont="1" applyFill="1" applyBorder="1" applyAlignment="1">
      <alignment horizontal="center"/>
    </xf>
    <xf numFmtId="0" fontId="13" fillId="0" borderId="59" xfId="0" applyFont="1" applyFill="1" applyBorder="1" applyAlignment="1">
      <alignment/>
    </xf>
    <xf numFmtId="1" fontId="14" fillId="0" borderId="30" xfId="0" applyNumberFormat="1" applyFont="1" applyBorder="1" applyAlignment="1">
      <alignment horizontal="center"/>
    </xf>
    <xf numFmtId="1" fontId="14" fillId="0" borderId="40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1" fontId="14" fillId="0" borderId="39" xfId="0" applyNumberFormat="1" applyFont="1" applyBorder="1" applyAlignment="1">
      <alignment horizontal="center"/>
    </xf>
    <xf numFmtId="0" fontId="13" fillId="37" borderId="0" xfId="0" applyFont="1" applyFill="1" applyBorder="1" applyAlignment="1">
      <alignment/>
    </xf>
    <xf numFmtId="1" fontId="14" fillId="37" borderId="0" xfId="0" applyNumberFormat="1" applyFont="1" applyFill="1" applyBorder="1" applyAlignment="1">
      <alignment horizontal="center"/>
    </xf>
    <xf numFmtId="1" fontId="13" fillId="37" borderId="0" xfId="0" applyNumberFormat="1" applyFont="1" applyFill="1" applyBorder="1" applyAlignment="1">
      <alignment horizontal="center"/>
    </xf>
    <xf numFmtId="1" fontId="18" fillId="37" borderId="0" xfId="0" applyNumberFormat="1" applyFont="1" applyFill="1" applyBorder="1" applyAlignment="1">
      <alignment horizontal="center"/>
    </xf>
    <xf numFmtId="0" fontId="13" fillId="37" borderId="0" xfId="0" applyFont="1" applyFill="1" applyAlignment="1">
      <alignment/>
    </xf>
    <xf numFmtId="1" fontId="13" fillId="37" borderId="0" xfId="0" applyNumberFormat="1" applyFont="1" applyFill="1" applyAlignment="1">
      <alignment/>
    </xf>
    <xf numFmtId="1" fontId="10" fillId="0" borderId="60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1" fontId="10" fillId="0" borderId="64" xfId="0" applyNumberFormat="1" applyFont="1" applyBorder="1" applyAlignment="1">
      <alignment horizontal="center"/>
    </xf>
    <xf numFmtId="1" fontId="10" fillId="0" borderId="65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7" xfId="0" applyNumberFormat="1" applyFont="1" applyBorder="1" applyAlignment="1">
      <alignment horizontal="center"/>
    </xf>
    <xf numFmtId="1" fontId="10" fillId="0" borderId="68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1" fontId="10" fillId="0" borderId="69" xfId="0" applyNumberFormat="1" applyFont="1" applyBorder="1" applyAlignment="1">
      <alignment horizontal="center"/>
    </xf>
    <xf numFmtId="1" fontId="10" fillId="0" borderId="70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71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0" fillId="0" borderId="63" xfId="0" applyFont="1" applyBorder="1" applyAlignment="1">
      <alignment/>
    </xf>
    <xf numFmtId="1" fontId="10" fillId="0" borderId="42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51" xfId="0" applyFont="1" applyBorder="1" applyAlignment="1">
      <alignment/>
    </xf>
    <xf numFmtId="1" fontId="10" fillId="0" borderId="43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1" fontId="10" fillId="0" borderId="71" xfId="0" applyNumberFormat="1" applyFont="1" applyBorder="1" applyAlignment="1">
      <alignment horizontal="center"/>
    </xf>
    <xf numFmtId="1" fontId="10" fillId="0" borderId="73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74" xfId="0" applyNumberFormat="1" applyFont="1" applyBorder="1" applyAlignment="1">
      <alignment horizontal="center"/>
    </xf>
    <xf numFmtId="1" fontId="10" fillId="0" borderId="75" xfId="0" applyNumberFormat="1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1" fontId="10" fillId="0" borderId="76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62" xfId="0" applyFont="1" applyBorder="1" applyAlignment="1">
      <alignment/>
    </xf>
    <xf numFmtId="1" fontId="10" fillId="0" borderId="77" xfId="0" applyNumberFormat="1" applyFont="1" applyBorder="1" applyAlignment="1">
      <alignment horizontal="center"/>
    </xf>
    <xf numFmtId="0" fontId="10" fillId="0" borderId="34" xfId="0" applyFont="1" applyBorder="1" applyAlignment="1">
      <alignment/>
    </xf>
    <xf numFmtId="1" fontId="10" fillId="0" borderId="78" xfId="0" applyNumberFormat="1" applyFont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1" fontId="10" fillId="0" borderId="79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8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81" xfId="0" applyFont="1" applyBorder="1" applyAlignment="1">
      <alignment/>
    </xf>
    <xf numFmtId="0" fontId="11" fillId="0" borderId="56" xfId="0" applyFont="1" applyBorder="1" applyAlignment="1">
      <alignment horizontal="center"/>
    </xf>
    <xf numFmtId="14" fontId="10" fillId="0" borderId="29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" fontId="10" fillId="0" borderId="82" xfId="0" applyNumberFormat="1" applyFont="1" applyBorder="1" applyAlignment="1">
      <alignment horizontal="center"/>
    </xf>
    <xf numFmtId="1" fontId="10" fillId="0" borderId="83" xfId="0" applyNumberFormat="1" applyFont="1" applyBorder="1" applyAlignment="1">
      <alignment horizontal="center"/>
    </xf>
    <xf numFmtId="0" fontId="10" fillId="0" borderId="69" xfId="0" applyFont="1" applyBorder="1" applyAlignment="1">
      <alignment/>
    </xf>
    <xf numFmtId="14" fontId="10" fillId="0" borderId="5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84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67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54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3" fillId="6" borderId="85" xfId="0" applyFont="1" applyFill="1" applyBorder="1" applyAlignment="1">
      <alignment horizontal="center"/>
    </xf>
    <xf numFmtId="0" fontId="23" fillId="6" borderId="58" xfId="0" applyFont="1" applyFill="1" applyBorder="1" applyAlignment="1">
      <alignment horizontal="center"/>
    </xf>
    <xf numFmtId="0" fontId="23" fillId="4" borderId="54" xfId="0" applyFont="1" applyFill="1" applyBorder="1" applyAlignment="1">
      <alignment horizontal="left"/>
    </xf>
    <xf numFmtId="0" fontId="23" fillId="4" borderId="26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61" xfId="0" applyFont="1" applyFill="1" applyBorder="1" applyAlignment="1">
      <alignment/>
    </xf>
    <xf numFmtId="0" fontId="25" fillId="0" borderId="0" xfId="0" applyFont="1" applyAlignment="1">
      <alignment/>
    </xf>
    <xf numFmtId="0" fontId="23" fillId="4" borderId="54" xfId="0" applyFont="1" applyFill="1" applyBorder="1" applyAlignment="1">
      <alignment/>
    </xf>
    <xf numFmtId="0" fontId="25" fillId="4" borderId="27" xfId="0" applyFont="1" applyFill="1" applyBorder="1" applyAlignment="1">
      <alignment/>
    </xf>
    <xf numFmtId="0" fontId="25" fillId="4" borderId="26" xfId="0" applyFont="1" applyFill="1" applyBorder="1" applyAlignment="1">
      <alignment/>
    </xf>
    <xf numFmtId="0" fontId="24" fillId="0" borderId="17" xfId="42" applyFont="1" applyBorder="1" applyAlignment="1" applyProtection="1">
      <alignment/>
      <protection/>
    </xf>
    <xf numFmtId="0" fontId="25" fillId="0" borderId="17" xfId="0" applyFont="1" applyBorder="1" applyAlignment="1">
      <alignment/>
    </xf>
    <xf numFmtId="0" fontId="25" fillId="0" borderId="25" xfId="0" applyFont="1" applyFill="1" applyBorder="1" applyAlignment="1">
      <alignment horizontal="center"/>
    </xf>
    <xf numFmtId="0" fontId="25" fillId="0" borderId="25" xfId="0" applyFont="1" applyFill="1" applyBorder="1" applyAlignment="1">
      <alignment/>
    </xf>
    <xf numFmtId="0" fontId="25" fillId="0" borderId="29" xfId="0" applyFont="1" applyBorder="1" applyAlignment="1">
      <alignment/>
    </xf>
    <xf numFmtId="0" fontId="25" fillId="4" borderId="0" xfId="0" applyFont="1" applyFill="1" applyBorder="1" applyAlignment="1">
      <alignment/>
    </xf>
    <xf numFmtId="0" fontId="25" fillId="4" borderId="29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17" xfId="0" applyFont="1" applyFill="1" applyBorder="1" applyAlignment="1">
      <alignment/>
    </xf>
    <xf numFmtId="0" fontId="23" fillId="4" borderId="17" xfId="0" applyFont="1" applyFill="1" applyBorder="1" applyAlignment="1">
      <alignment/>
    </xf>
    <xf numFmtId="0" fontId="23" fillId="4" borderId="29" xfId="0" applyFont="1" applyFill="1" applyBorder="1" applyAlignment="1">
      <alignment horizontal="center"/>
    </xf>
    <xf numFmtId="0" fontId="23" fillId="0" borderId="85" xfId="0" applyFont="1" applyFill="1" applyBorder="1" applyAlignment="1">
      <alignment/>
    </xf>
    <xf numFmtId="0" fontId="0" fillId="0" borderId="80" xfId="0" applyBorder="1" applyAlignment="1">
      <alignment/>
    </xf>
    <xf numFmtId="0" fontId="0" fillId="0" borderId="86" xfId="0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4" borderId="54" xfId="0" applyFont="1" applyFill="1" applyBorder="1" applyAlignment="1">
      <alignment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83" xfId="0" applyFont="1" applyBorder="1" applyAlignment="1">
      <alignment/>
    </xf>
    <xf numFmtId="0" fontId="10" fillId="0" borderId="87" xfId="0" applyFont="1" applyBorder="1" applyAlignment="1">
      <alignment/>
    </xf>
    <xf numFmtId="0" fontId="10" fillId="0" borderId="89" xfId="0" applyFont="1" applyBorder="1" applyAlignment="1">
      <alignment/>
    </xf>
    <xf numFmtId="1" fontId="10" fillId="0" borderId="87" xfId="0" applyNumberFormat="1" applyFont="1" applyBorder="1" applyAlignment="1">
      <alignment horizontal="center"/>
    </xf>
    <xf numFmtId="1" fontId="10" fillId="0" borderId="88" xfId="0" applyNumberFormat="1" applyFont="1" applyBorder="1" applyAlignment="1">
      <alignment horizontal="center"/>
    </xf>
    <xf numFmtId="0" fontId="10" fillId="0" borderId="88" xfId="0" applyFont="1" applyBorder="1" applyAlignment="1">
      <alignment/>
    </xf>
    <xf numFmtId="0" fontId="10" fillId="0" borderId="30" xfId="0" applyFont="1" applyBorder="1" applyAlignment="1">
      <alignment/>
    </xf>
    <xf numFmtId="1" fontId="10" fillId="0" borderId="89" xfId="0" applyNumberFormat="1" applyFont="1" applyBorder="1" applyAlignment="1">
      <alignment horizontal="center"/>
    </xf>
    <xf numFmtId="1" fontId="10" fillId="0" borderId="90" xfId="0" applyNumberFormat="1" applyFont="1" applyBorder="1" applyAlignment="1">
      <alignment horizontal="center"/>
    </xf>
    <xf numFmtId="1" fontId="10" fillId="0" borderId="91" xfId="0" applyNumberFormat="1" applyFont="1" applyBorder="1" applyAlignment="1">
      <alignment horizontal="center"/>
    </xf>
    <xf numFmtId="1" fontId="10" fillId="0" borderId="92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1" fillId="0" borderId="19" xfId="0" applyFont="1" applyBorder="1" applyAlignment="1">
      <alignment horizontal="center"/>
    </xf>
    <xf numFmtId="1" fontId="10" fillId="0" borderId="93" xfId="0" applyNumberFormat="1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78" xfId="0" applyFont="1" applyBorder="1" applyAlignment="1">
      <alignment/>
    </xf>
    <xf numFmtId="0" fontId="10" fillId="0" borderId="73" xfId="0" applyFont="1" applyBorder="1" applyAlignment="1">
      <alignment/>
    </xf>
    <xf numFmtId="1" fontId="10" fillId="0" borderId="94" xfId="0" applyNumberFormat="1" applyFont="1" applyBorder="1" applyAlignment="1">
      <alignment horizontal="center"/>
    </xf>
    <xf numFmtId="1" fontId="10" fillId="0" borderId="95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79" xfId="0" applyFont="1" applyBorder="1" applyAlignment="1">
      <alignment/>
    </xf>
    <xf numFmtId="0" fontId="10" fillId="0" borderId="85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3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3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87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0" borderId="59" xfId="0" applyFont="1" applyBorder="1" applyAlignment="1">
      <alignment horizontal="center" vertical="top" wrapText="1"/>
    </xf>
    <xf numFmtId="0" fontId="10" fillId="0" borderId="69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1" fontId="10" fillId="0" borderId="96" xfId="0" applyNumberFormat="1" applyFont="1" applyBorder="1" applyAlignment="1">
      <alignment horizontal="center"/>
    </xf>
    <xf numFmtId="1" fontId="10" fillId="0" borderId="97" xfId="0" applyNumberFormat="1" applyFont="1" applyBorder="1" applyAlignment="1">
      <alignment horizontal="center"/>
    </xf>
    <xf numFmtId="1" fontId="10" fillId="0" borderId="98" xfId="0" applyNumberFormat="1" applyFont="1" applyBorder="1" applyAlignment="1">
      <alignment horizontal="center"/>
    </xf>
    <xf numFmtId="0" fontId="10" fillId="0" borderId="99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34" xfId="0" applyFont="1" applyBorder="1" applyAlignment="1">
      <alignment/>
    </xf>
    <xf numFmtId="0" fontId="10" fillId="0" borderId="100" xfId="0" applyFont="1" applyBorder="1" applyAlignment="1">
      <alignment/>
    </xf>
    <xf numFmtId="0" fontId="11" fillId="4" borderId="54" xfId="0" applyFont="1" applyFill="1" applyBorder="1" applyAlignment="1">
      <alignment/>
    </xf>
    <xf numFmtId="0" fontId="11" fillId="0" borderId="101" xfId="0" applyFont="1" applyBorder="1" applyAlignment="1">
      <alignment horizontal="center"/>
    </xf>
    <xf numFmtId="0" fontId="10" fillId="0" borderId="102" xfId="0" applyFont="1" applyBorder="1" applyAlignment="1">
      <alignment/>
    </xf>
    <xf numFmtId="1" fontId="10" fillId="0" borderId="99" xfId="0" applyNumberFormat="1" applyFont="1" applyBorder="1" applyAlignment="1">
      <alignment horizontal="center"/>
    </xf>
    <xf numFmtId="1" fontId="10" fillId="0" borderId="102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4" borderId="17" xfId="0" applyFont="1" applyFill="1" applyBorder="1" applyAlignment="1">
      <alignment/>
    </xf>
    <xf numFmtId="0" fontId="66" fillId="4" borderId="17" xfId="0" applyFont="1" applyFill="1" applyBorder="1" applyAlignment="1">
      <alignment/>
    </xf>
    <xf numFmtId="0" fontId="10" fillId="0" borderId="85" xfId="0" applyFont="1" applyBorder="1" applyAlignment="1">
      <alignment/>
    </xf>
    <xf numFmtId="0" fontId="66" fillId="37" borderId="17" xfId="0" applyFont="1" applyFill="1" applyBorder="1" applyAlignment="1">
      <alignment/>
    </xf>
    <xf numFmtId="0" fontId="10" fillId="0" borderId="76" xfId="0" applyFont="1" applyBorder="1" applyAlignment="1">
      <alignment/>
    </xf>
    <xf numFmtId="0" fontId="11" fillId="37" borderId="17" xfId="0" applyFont="1" applyFill="1" applyBorder="1" applyAlignment="1">
      <alignment horizontal="center"/>
    </xf>
    <xf numFmtId="0" fontId="10" fillId="37" borderId="34" xfId="0" applyFont="1" applyFill="1" applyBorder="1" applyAlignment="1">
      <alignment/>
    </xf>
    <xf numFmtId="0" fontId="10" fillId="37" borderId="43" xfId="0" applyFont="1" applyFill="1" applyBorder="1" applyAlignment="1">
      <alignment/>
    </xf>
    <xf numFmtId="1" fontId="10" fillId="37" borderId="70" xfId="0" applyNumberFormat="1" applyFont="1" applyFill="1" applyBorder="1" applyAlignment="1">
      <alignment horizontal="center"/>
    </xf>
    <xf numFmtId="1" fontId="10" fillId="37" borderId="69" xfId="0" applyNumberFormat="1" applyFont="1" applyFill="1" applyBorder="1" applyAlignment="1">
      <alignment horizontal="center"/>
    </xf>
    <xf numFmtId="1" fontId="10" fillId="37" borderId="22" xfId="0" applyNumberFormat="1" applyFont="1" applyFill="1" applyBorder="1" applyAlignment="1">
      <alignment horizontal="center"/>
    </xf>
    <xf numFmtId="1" fontId="10" fillId="37" borderId="43" xfId="0" applyNumberFormat="1" applyFont="1" applyFill="1" applyBorder="1" applyAlignment="1">
      <alignment horizontal="center"/>
    </xf>
    <xf numFmtId="0" fontId="10" fillId="0" borderId="103" xfId="0" applyFont="1" applyBorder="1" applyAlignment="1">
      <alignment/>
    </xf>
    <xf numFmtId="0" fontId="10" fillId="0" borderId="104" xfId="0" applyFont="1" applyBorder="1" applyAlignment="1">
      <alignment/>
    </xf>
    <xf numFmtId="0" fontId="10" fillId="0" borderId="105" xfId="0" applyFont="1" applyBorder="1" applyAlignment="1">
      <alignment/>
    </xf>
    <xf numFmtId="1" fontId="10" fillId="0" borderId="106" xfId="0" applyNumberFormat="1" applyFont="1" applyBorder="1" applyAlignment="1">
      <alignment horizontal="center"/>
    </xf>
    <xf numFmtId="1" fontId="10" fillId="0" borderId="105" xfId="0" applyNumberFormat="1" applyFont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0" fontId="10" fillId="37" borderId="14" xfId="0" applyFont="1" applyFill="1" applyBorder="1" applyAlignment="1">
      <alignment/>
    </xf>
    <xf numFmtId="1" fontId="10" fillId="37" borderId="24" xfId="0" applyNumberFormat="1" applyFont="1" applyFill="1" applyBorder="1" applyAlignment="1">
      <alignment horizontal="center"/>
    </xf>
    <xf numFmtId="1" fontId="10" fillId="37" borderId="63" xfId="0" applyNumberFormat="1" applyFont="1" applyFill="1" applyBorder="1" applyAlignment="1">
      <alignment horizontal="center"/>
    </xf>
    <xf numFmtId="1" fontId="10" fillId="37" borderId="60" xfId="0" applyNumberFormat="1" applyFont="1" applyFill="1" applyBorder="1" applyAlignment="1">
      <alignment horizontal="center"/>
    </xf>
    <xf numFmtId="1" fontId="10" fillId="37" borderId="16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1" xfId="0" applyBorder="1" applyAlignment="1">
      <alignment/>
    </xf>
    <xf numFmtId="0" fontId="1" fillId="19" borderId="17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4" xfId="0" applyBorder="1" applyAlignment="1">
      <alignment/>
    </xf>
    <xf numFmtId="16" fontId="0" fillId="0" borderId="71" xfId="0" applyNumberFormat="1" applyBorder="1" applyAlignment="1">
      <alignment horizontal="center"/>
    </xf>
    <xf numFmtId="0" fontId="0" fillId="0" borderId="71" xfId="0" applyBorder="1" applyAlignment="1">
      <alignment/>
    </xf>
    <xf numFmtId="0" fontId="0" fillId="0" borderId="71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" fontId="1" fillId="0" borderId="21" xfId="0" applyNumberFormat="1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/>
    </xf>
    <xf numFmtId="0" fontId="67" fillId="0" borderId="29" xfId="0" applyFont="1" applyBorder="1" applyAlignment="1">
      <alignment/>
    </xf>
    <xf numFmtId="0" fontId="1" fillId="13" borderId="0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center"/>
    </xf>
    <xf numFmtId="0" fontId="8" fillId="0" borderId="17" xfId="42" applyBorder="1" applyAlignment="1" applyProtection="1">
      <alignment/>
      <protection/>
    </xf>
    <xf numFmtId="0" fontId="8" fillId="0" borderId="18" xfId="42" applyBorder="1" applyAlignment="1" applyProtection="1">
      <alignment/>
      <protection/>
    </xf>
    <xf numFmtId="1" fontId="13" fillId="0" borderId="47" xfId="0" applyNumberFormat="1" applyFont="1" applyBorder="1" applyAlignment="1">
      <alignment horizontal="center"/>
    </xf>
    <xf numFmtId="0" fontId="8" fillId="37" borderId="17" xfId="42" applyFill="1" applyBorder="1" applyAlignment="1" applyProtection="1">
      <alignment/>
      <protection/>
    </xf>
    <xf numFmtId="0" fontId="22" fillId="13" borderId="0" xfId="0" applyFont="1" applyFill="1" applyAlignment="1">
      <alignment/>
    </xf>
    <xf numFmtId="0" fontId="22" fillId="13" borderId="0" xfId="0" applyFont="1" applyFill="1" applyAlignment="1">
      <alignment horizontal="center"/>
    </xf>
    <xf numFmtId="0" fontId="8" fillId="0" borderId="0" xfId="42" applyAlignment="1" applyProtection="1">
      <alignment/>
      <protection/>
    </xf>
    <xf numFmtId="0" fontId="23" fillId="6" borderId="80" xfId="0" applyFont="1" applyFill="1" applyBorder="1" applyAlignment="1">
      <alignment horizontal="center"/>
    </xf>
    <xf numFmtId="0" fontId="25" fillId="0" borderId="18" xfId="0" applyFont="1" applyFill="1" applyBorder="1" applyAlignment="1">
      <alignment/>
    </xf>
    <xf numFmtId="0" fontId="2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5" fillId="4" borderId="28" xfId="0" applyFont="1" applyFill="1" applyBorder="1" applyAlignment="1">
      <alignment/>
    </xf>
    <xf numFmtId="16" fontId="10" fillId="0" borderId="17" xfId="0" applyNumberFormat="1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64" xfId="0" applyFont="1" applyBorder="1" applyAlignment="1">
      <alignment/>
    </xf>
    <xf numFmtId="1" fontId="10" fillId="0" borderId="27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1" fontId="10" fillId="0" borderId="21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0" fontId="10" fillId="0" borderId="60" xfId="0" applyFont="1" applyBorder="1" applyAlignment="1">
      <alignment wrapText="1"/>
    </xf>
    <xf numFmtId="0" fontId="10" fillId="0" borderId="60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10" fillId="0" borderId="32" xfId="0" applyFont="1" applyBorder="1" applyAlignment="1">
      <alignment/>
    </xf>
    <xf numFmtId="1" fontId="10" fillId="0" borderId="32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3" xfId="0" applyFont="1" applyBorder="1" applyAlignment="1">
      <alignment/>
    </xf>
    <xf numFmtId="1" fontId="10" fillId="0" borderId="33" xfId="0" applyNumberFormat="1" applyFont="1" applyBorder="1" applyAlignment="1">
      <alignment/>
    </xf>
    <xf numFmtId="1" fontId="10" fillId="0" borderId="22" xfId="0" applyNumberFormat="1" applyFont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23" xfId="0" applyFont="1" applyBorder="1" applyAlignment="1">
      <alignment/>
    </xf>
    <xf numFmtId="1" fontId="10" fillId="0" borderId="2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23" fillId="6" borderId="86" xfId="0" applyFont="1" applyFill="1" applyBorder="1" applyAlignment="1">
      <alignment horizontal="center"/>
    </xf>
    <xf numFmtId="0" fontId="10" fillId="0" borderId="70" xfId="0" applyFont="1" applyBorder="1" applyAlignment="1">
      <alignment/>
    </xf>
    <xf numFmtId="0" fontId="10" fillId="0" borderId="22" xfId="0" applyFont="1" applyBorder="1" applyAlignment="1">
      <alignment/>
    </xf>
    <xf numFmtId="0" fontId="68" fillId="0" borderId="29" xfId="0" applyFont="1" applyBorder="1" applyAlignment="1">
      <alignment/>
    </xf>
    <xf numFmtId="0" fontId="11" fillId="0" borderId="78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0" xfId="0" applyFont="1" applyAlignment="1">
      <alignment/>
    </xf>
    <xf numFmtId="0" fontId="8" fillId="0" borderId="29" xfId="42" applyFill="1" applyBorder="1" applyAlignment="1" applyProtection="1">
      <alignment/>
      <protection/>
    </xf>
    <xf numFmtId="0" fontId="25" fillId="0" borderId="29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horizontal="left"/>
    </xf>
    <xf numFmtId="0" fontId="10" fillId="34" borderId="94" xfId="0" applyFont="1" applyFill="1" applyBorder="1" applyAlignment="1">
      <alignment horizontal="center"/>
    </xf>
    <xf numFmtId="0" fontId="10" fillId="34" borderId="95" xfId="0" applyFont="1" applyFill="1" applyBorder="1" applyAlignment="1">
      <alignment horizontal="center"/>
    </xf>
    <xf numFmtId="0" fontId="12" fillId="38" borderId="0" xfId="0" applyFont="1" applyFill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5" borderId="94" xfId="0" applyFont="1" applyFill="1" applyBorder="1" applyAlignment="1">
      <alignment horizontal="center"/>
    </xf>
    <xf numFmtId="0" fontId="10" fillId="35" borderId="95" xfId="0" applyFont="1" applyFill="1" applyBorder="1" applyAlignment="1">
      <alignment horizontal="center"/>
    </xf>
    <xf numFmtId="1" fontId="10" fillId="0" borderId="50" xfId="0" applyNumberFormat="1" applyFont="1" applyBorder="1" applyAlignment="1">
      <alignment horizontal="center"/>
    </xf>
    <xf numFmtId="1" fontId="10" fillId="0" borderId="48" xfId="0" applyNumberFormat="1" applyFont="1" applyBorder="1" applyAlignment="1">
      <alignment horizontal="center"/>
    </xf>
    <xf numFmtId="1" fontId="10" fillId="0" borderId="39" xfId="0" applyNumberFormat="1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34" borderId="76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5" borderId="76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23" fillId="19" borderId="54" xfId="0" applyFont="1" applyFill="1" applyBorder="1" applyAlignment="1">
      <alignment horizontal="center"/>
    </xf>
    <xf numFmtId="0" fontId="23" fillId="19" borderId="27" xfId="0" applyFont="1" applyFill="1" applyBorder="1" applyAlignment="1">
      <alignment horizontal="center"/>
    </xf>
    <xf numFmtId="0" fontId="23" fillId="19" borderId="2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48</xdr:row>
      <xdr:rowOff>0</xdr:rowOff>
    </xdr:from>
    <xdr:ext cx="342900" cy="304800"/>
    <xdr:sp>
      <xdr:nvSpPr>
        <xdr:cNvPr id="1" name="AutoShape 1" descr="https://docs.google.com/?attid=0.4&amp;pid=gmail&amp;thid=13b3c80fcbf00985&amp;url=https%3A%2F%2Fmail.google.com%2Fmail%2F%3Fui%3D2%26ik%3D6ddd6411de%26view%3Datt%26th%3D13b3c80fcbf00985%26attid%3D0.4%26disp%3Dsafe%26zw&amp;docid=4e0bd9dade03383eef32c89840c3b5e2%7C7829202ee2eb41f00e2960f76a1098a8&amp;a=bi&amp;pagenumber=1&amp;w=800"/>
        <xdr:cNvSpPr>
          <a:spLocks noChangeAspect="1"/>
        </xdr:cNvSpPr>
      </xdr:nvSpPr>
      <xdr:spPr>
        <a:xfrm>
          <a:off x="0" y="78867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42900" cy="304800"/>
    <xdr:sp>
      <xdr:nvSpPr>
        <xdr:cNvPr id="2" name="AutoShape 1" descr="https://docs.google.com/?attid=0.4&amp;pid=gmail&amp;thid=13b3c80fcbf00985&amp;url=https%3A%2F%2Fmail.google.com%2Fmail%2F%3Fui%3D2%26ik%3D6ddd6411de%26view%3Datt%26th%3D13b3c80fcbf00985%26attid%3D0.4%26disp%3Dsafe%26zw&amp;docid=4e0bd9dade03383eef32c89840c3b5e2%7C7829202ee2eb41f00e2960f76a1098a8&amp;a=bi&amp;pagenumber=1&amp;w=800"/>
        <xdr:cNvSpPr>
          <a:spLocks noChangeAspect="1"/>
        </xdr:cNvSpPr>
      </xdr:nvSpPr>
      <xdr:spPr>
        <a:xfrm>
          <a:off x="0" y="78867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5.375" style="0" customWidth="1"/>
    <col min="2" max="2" width="11.375" style="0" customWidth="1"/>
    <col min="3" max="3" width="19.375" style="0" customWidth="1"/>
    <col min="4" max="4" width="27.625" style="0" customWidth="1"/>
    <col min="5" max="5" width="18.00390625" style="0" customWidth="1"/>
    <col min="6" max="6" width="69.00390625" style="0" customWidth="1"/>
    <col min="7" max="7" width="10.375" style="0" customWidth="1"/>
  </cols>
  <sheetData>
    <row r="1" spans="1:11" s="328" customFormat="1" ht="16.5" thickBot="1">
      <c r="A1" s="320" t="s">
        <v>518</v>
      </c>
      <c r="B1" s="321" t="s">
        <v>519</v>
      </c>
      <c r="C1" s="464" t="s">
        <v>520</v>
      </c>
      <c r="D1" s="321" t="s">
        <v>521</v>
      </c>
      <c r="E1" s="496" t="s">
        <v>522</v>
      </c>
      <c r="F1" s="321" t="s">
        <v>523</v>
      </c>
      <c r="G1" s="455" t="s">
        <v>524</v>
      </c>
      <c r="H1" s="456"/>
      <c r="I1" s="447"/>
      <c r="J1" s="447"/>
      <c r="K1" s="430"/>
    </row>
    <row r="2" spans="1:11" s="328" customFormat="1" ht="12.75">
      <c r="A2" s="322" t="s">
        <v>525</v>
      </c>
      <c r="B2" s="323"/>
      <c r="C2" s="323"/>
      <c r="D2" s="323"/>
      <c r="E2" s="323"/>
      <c r="F2" s="323"/>
      <c r="G2" s="448" t="s">
        <v>64</v>
      </c>
      <c r="H2" s="451" t="s">
        <v>526</v>
      </c>
      <c r="I2" s="449"/>
      <c r="J2" s="449"/>
      <c r="K2"/>
    </row>
    <row r="3" spans="1:11" s="328" customFormat="1" ht="12.75">
      <c r="A3" s="457" t="s">
        <v>408</v>
      </c>
      <c r="B3" s="324" t="s">
        <v>137</v>
      </c>
      <c r="C3" s="326" t="s">
        <v>657</v>
      </c>
      <c r="D3" s="326" t="s">
        <v>428</v>
      </c>
      <c r="E3" s="326"/>
      <c r="F3" s="326" t="s">
        <v>528</v>
      </c>
      <c r="G3" s="448" t="s">
        <v>344</v>
      </c>
      <c r="H3" s="451" t="s">
        <v>668</v>
      </c>
      <c r="I3" s="449"/>
      <c r="J3" s="449"/>
      <c r="K3"/>
    </row>
    <row r="4" spans="1:11" s="328" customFormat="1" ht="12.75">
      <c r="A4" s="457" t="s">
        <v>429</v>
      </c>
      <c r="B4" s="324" t="s">
        <v>137</v>
      </c>
      <c r="C4" s="326" t="s">
        <v>657</v>
      </c>
      <c r="D4" s="326" t="s">
        <v>433</v>
      </c>
      <c r="E4" s="326" t="s">
        <v>529</v>
      </c>
      <c r="F4" s="38" t="s">
        <v>530</v>
      </c>
      <c r="G4" s="448" t="s">
        <v>65</v>
      </c>
      <c r="H4" s="451" t="s">
        <v>669</v>
      </c>
      <c r="I4" s="449"/>
      <c r="J4" s="449"/>
      <c r="K4"/>
    </row>
    <row r="5" spans="1:11" s="328" customFormat="1" ht="12.75">
      <c r="A5" s="333"/>
      <c r="B5" s="336"/>
      <c r="C5" s="336"/>
      <c r="D5" s="336"/>
      <c r="E5" s="336" t="s">
        <v>531</v>
      </c>
      <c r="F5" s="336"/>
      <c r="G5" s="450" t="s">
        <v>508</v>
      </c>
      <c r="H5" s="451" t="s">
        <v>670</v>
      </c>
      <c r="I5" s="449"/>
      <c r="J5" s="449"/>
      <c r="K5"/>
    </row>
    <row r="6" spans="1:11" s="328" customFormat="1" ht="12.75">
      <c r="A6" s="457" t="s">
        <v>589</v>
      </c>
      <c r="B6" s="324" t="s">
        <v>150</v>
      </c>
      <c r="C6" s="326" t="s">
        <v>657</v>
      </c>
      <c r="D6" s="326" t="s">
        <v>428</v>
      </c>
      <c r="E6" s="326" t="s">
        <v>532</v>
      </c>
      <c r="F6" s="326" t="s">
        <v>533</v>
      </c>
      <c r="G6" s="448" t="s">
        <v>509</v>
      </c>
      <c r="H6" s="495" t="s">
        <v>671</v>
      </c>
      <c r="I6" s="449"/>
      <c r="J6" s="449"/>
      <c r="K6"/>
    </row>
    <row r="7" spans="1:11" s="328" customFormat="1" ht="12.75">
      <c r="A7" s="457" t="s">
        <v>658</v>
      </c>
      <c r="B7" s="324" t="s">
        <v>150</v>
      </c>
      <c r="C7" s="326" t="s">
        <v>657</v>
      </c>
      <c r="D7" s="326" t="s">
        <v>659</v>
      </c>
      <c r="E7" s="326" t="s">
        <v>676</v>
      </c>
      <c r="F7" s="326" t="s">
        <v>677</v>
      </c>
      <c r="G7" s="448"/>
      <c r="H7" s="495"/>
      <c r="I7" s="449"/>
      <c r="J7" s="449"/>
      <c r="K7"/>
    </row>
    <row r="8" spans="1:11" s="328" customFormat="1" ht="12.75">
      <c r="A8" s="457" t="s">
        <v>430</v>
      </c>
      <c r="B8" s="324" t="s">
        <v>150</v>
      </c>
      <c r="C8" s="326" t="s">
        <v>657</v>
      </c>
      <c r="D8" s="326" t="s">
        <v>660</v>
      </c>
      <c r="E8" s="326" t="s">
        <v>678</v>
      </c>
      <c r="F8" s="454" t="s">
        <v>679</v>
      </c>
      <c r="G8" s="453" t="s">
        <v>510</v>
      </c>
      <c r="H8" s="451" t="s">
        <v>672</v>
      </c>
      <c r="I8" s="449"/>
      <c r="J8" s="449"/>
      <c r="K8"/>
    </row>
    <row r="9" spans="1:11" s="328" customFormat="1" ht="12.75">
      <c r="A9" s="457" t="s">
        <v>431</v>
      </c>
      <c r="B9" s="324" t="s">
        <v>150</v>
      </c>
      <c r="C9" s="326" t="s">
        <v>657</v>
      </c>
      <c r="D9" s="326" t="s">
        <v>660</v>
      </c>
      <c r="E9" s="326" t="s">
        <v>534</v>
      </c>
      <c r="F9" s="326" t="s">
        <v>535</v>
      </c>
      <c r="G9" s="453" t="s">
        <v>513</v>
      </c>
      <c r="H9" s="451" t="s">
        <v>673</v>
      </c>
      <c r="I9" s="449"/>
      <c r="J9" s="449"/>
      <c r="K9"/>
    </row>
    <row r="10" spans="1:11" s="328" customFormat="1" ht="12.75">
      <c r="A10" s="457" t="s">
        <v>432</v>
      </c>
      <c r="B10" s="324" t="s">
        <v>150</v>
      </c>
      <c r="C10" s="326" t="s">
        <v>657</v>
      </c>
      <c r="D10" s="326" t="s">
        <v>428</v>
      </c>
      <c r="E10" s="326" t="s">
        <v>536</v>
      </c>
      <c r="F10" s="326" t="s">
        <v>537</v>
      </c>
      <c r="I10" s="449"/>
      <c r="J10" s="449"/>
      <c r="K10"/>
    </row>
    <row r="11" spans="1:6" s="328" customFormat="1" ht="12.75">
      <c r="A11" s="457" t="s">
        <v>409</v>
      </c>
      <c r="B11" s="324" t="s">
        <v>150</v>
      </c>
      <c r="C11" s="326" t="s">
        <v>657</v>
      </c>
      <c r="D11" s="326" t="s">
        <v>428</v>
      </c>
      <c r="E11" s="326" t="s">
        <v>538</v>
      </c>
      <c r="F11" s="326" t="s">
        <v>539</v>
      </c>
    </row>
    <row r="12" spans="1:8" s="328" customFormat="1" ht="12.75">
      <c r="A12" s="333"/>
      <c r="B12" s="324"/>
      <c r="C12" s="326"/>
      <c r="D12" s="326"/>
      <c r="E12" s="326"/>
      <c r="F12" s="326"/>
      <c r="G12" s="448" t="s">
        <v>511</v>
      </c>
      <c r="H12" s="451" t="s">
        <v>674</v>
      </c>
    </row>
    <row r="13" spans="1:8" s="328" customFormat="1" ht="12.75">
      <c r="A13" s="457" t="s">
        <v>410</v>
      </c>
      <c r="B13" s="324" t="s">
        <v>151</v>
      </c>
      <c r="C13" s="326" t="s">
        <v>657</v>
      </c>
      <c r="D13" s="326" t="s">
        <v>428</v>
      </c>
      <c r="E13" s="326" t="s">
        <v>540</v>
      </c>
      <c r="F13" s="326" t="s">
        <v>541</v>
      </c>
      <c r="G13" s="449"/>
      <c r="H13" s="452"/>
    </row>
    <row r="14" spans="1:8" s="328" customFormat="1" ht="12.75">
      <c r="A14" s="457" t="s">
        <v>661</v>
      </c>
      <c r="B14" s="324" t="s">
        <v>151</v>
      </c>
      <c r="C14" s="326" t="s">
        <v>657</v>
      </c>
      <c r="D14" s="326" t="s">
        <v>428</v>
      </c>
      <c r="E14" s="326" t="s">
        <v>680</v>
      </c>
      <c r="F14" s="326" t="s">
        <v>681</v>
      </c>
      <c r="G14" s="449"/>
      <c r="H14" s="452"/>
    </row>
    <row r="15" spans="1:8" s="328" customFormat="1" ht="12.75">
      <c r="A15" s="457" t="s">
        <v>411</v>
      </c>
      <c r="B15" s="324" t="s">
        <v>151</v>
      </c>
      <c r="C15" s="326" t="s">
        <v>657</v>
      </c>
      <c r="D15" s="326" t="s">
        <v>428</v>
      </c>
      <c r="E15" s="326" t="s">
        <v>542</v>
      </c>
      <c r="F15" s="326" t="s">
        <v>543</v>
      </c>
      <c r="G15" s="448" t="s">
        <v>512</v>
      </c>
      <c r="H15" s="452" t="s">
        <v>675</v>
      </c>
    </row>
    <row r="16" spans="1:6" s="328" customFormat="1" ht="12.75">
      <c r="A16" s="457" t="s">
        <v>412</v>
      </c>
      <c r="B16" s="324" t="s">
        <v>151</v>
      </c>
      <c r="C16" s="326" t="s">
        <v>657</v>
      </c>
      <c r="D16" s="326" t="s">
        <v>428</v>
      </c>
      <c r="E16" s="326" t="s">
        <v>544</v>
      </c>
      <c r="F16" s="326" t="s">
        <v>545</v>
      </c>
    </row>
    <row r="17" spans="1:6" s="328" customFormat="1" ht="12.75">
      <c r="A17" s="457" t="s">
        <v>413</v>
      </c>
      <c r="B17" s="324" t="s">
        <v>151</v>
      </c>
      <c r="C17" s="326" t="s">
        <v>657</v>
      </c>
      <c r="D17" s="326" t="s">
        <v>428</v>
      </c>
      <c r="E17" s="326" t="s">
        <v>546</v>
      </c>
      <c r="F17" s="326" t="s">
        <v>547</v>
      </c>
    </row>
    <row r="18" spans="1:6" s="328" customFormat="1" ht="12.75">
      <c r="A18" s="457" t="s">
        <v>662</v>
      </c>
      <c r="B18" s="324" t="s">
        <v>151</v>
      </c>
      <c r="C18" s="326" t="s">
        <v>663</v>
      </c>
      <c r="D18" s="504" t="s">
        <v>698</v>
      </c>
      <c r="E18" s="336" t="s">
        <v>682</v>
      </c>
      <c r="F18" s="326" t="s">
        <v>683</v>
      </c>
    </row>
    <row r="19" spans="1:6" s="328" customFormat="1" ht="12.75">
      <c r="A19" s="457" t="s">
        <v>664</v>
      </c>
      <c r="B19" s="324" t="s">
        <v>151</v>
      </c>
      <c r="C19" s="326" t="s">
        <v>665</v>
      </c>
      <c r="D19" s="326" t="s">
        <v>428</v>
      </c>
      <c r="E19" s="326" t="s">
        <v>684</v>
      </c>
      <c r="F19" s="326" t="s">
        <v>685</v>
      </c>
    </row>
    <row r="20" spans="1:6" s="328" customFormat="1" ht="12.75">
      <c r="A20" s="333"/>
      <c r="B20" s="324"/>
      <c r="C20" s="326"/>
      <c r="D20" s="326"/>
      <c r="E20" s="336"/>
      <c r="F20" s="326"/>
    </row>
    <row r="21" spans="1:6" s="328" customFormat="1" ht="12.75">
      <c r="A21" s="457" t="s">
        <v>412</v>
      </c>
      <c r="B21" s="324" t="s">
        <v>152</v>
      </c>
      <c r="C21" s="326" t="s">
        <v>666</v>
      </c>
      <c r="D21" s="326" t="s">
        <v>667</v>
      </c>
      <c r="E21" s="326" t="s">
        <v>544</v>
      </c>
      <c r="F21" s="326" t="s">
        <v>545</v>
      </c>
    </row>
    <row r="22" spans="1:6" s="328" customFormat="1" ht="13.5" thickBot="1">
      <c r="A22" s="339"/>
      <c r="B22" s="334"/>
      <c r="C22" s="335"/>
      <c r="D22" s="335"/>
      <c r="E22" s="335"/>
      <c r="F22" s="335"/>
    </row>
    <row r="23" spans="1:6" s="328" customFormat="1" ht="13.5" thickBot="1">
      <c r="A23" s="333"/>
      <c r="B23" s="324"/>
      <c r="C23" s="325"/>
      <c r="D23" s="325"/>
      <c r="E23" s="325"/>
      <c r="F23" s="327"/>
    </row>
    <row r="24" spans="1:6" s="328" customFormat="1" ht="12.75">
      <c r="A24" s="329" t="s">
        <v>550</v>
      </c>
      <c r="B24" s="323"/>
      <c r="C24" s="349"/>
      <c r="D24" s="331"/>
      <c r="E24" s="331"/>
      <c r="F24" s="331"/>
    </row>
    <row r="25" spans="1:6" ht="12.75" customHeight="1">
      <c r="A25" s="457" t="s">
        <v>415</v>
      </c>
      <c r="B25" s="324" t="s">
        <v>137</v>
      </c>
      <c r="C25" s="340" t="s">
        <v>527</v>
      </c>
      <c r="D25" s="326" t="s">
        <v>551</v>
      </c>
      <c r="E25" s="325" t="s">
        <v>552</v>
      </c>
      <c r="F25" s="505" t="s">
        <v>553</v>
      </c>
    </row>
    <row r="26" spans="1:6" ht="12.75">
      <c r="A26" s="460" t="s">
        <v>416</v>
      </c>
      <c r="B26" s="324" t="s">
        <v>137</v>
      </c>
      <c r="C26" s="340" t="s">
        <v>527</v>
      </c>
      <c r="D26" s="326" t="s">
        <v>551</v>
      </c>
      <c r="E26" s="325" t="s">
        <v>552</v>
      </c>
      <c r="F26" s="506"/>
    </row>
    <row r="27" spans="1:6" ht="12.75">
      <c r="A27" s="457" t="s">
        <v>414</v>
      </c>
      <c r="B27" s="324" t="s">
        <v>137</v>
      </c>
      <c r="C27" s="340" t="s">
        <v>527</v>
      </c>
      <c r="D27" s="326" t="s">
        <v>554</v>
      </c>
      <c r="E27" s="325" t="s">
        <v>555</v>
      </c>
      <c r="F27" s="326" t="s">
        <v>556</v>
      </c>
    </row>
    <row r="28" spans="1:6" ht="12.75">
      <c r="A28" s="332"/>
      <c r="B28" s="324"/>
      <c r="C28" s="326"/>
      <c r="D28" s="326"/>
      <c r="E28" s="325"/>
      <c r="F28" s="326"/>
    </row>
    <row r="29" spans="1:6" ht="12.75">
      <c r="A29" s="457" t="s">
        <v>417</v>
      </c>
      <c r="B29" s="324" t="s">
        <v>150</v>
      </c>
      <c r="C29" s="340" t="s">
        <v>527</v>
      </c>
      <c r="D29" s="326" t="s">
        <v>428</v>
      </c>
      <c r="E29" s="325" t="s">
        <v>557</v>
      </c>
      <c r="F29" s="326" t="s">
        <v>558</v>
      </c>
    </row>
    <row r="30" spans="1:6" ht="12.75">
      <c r="A30" s="457" t="s">
        <v>418</v>
      </c>
      <c r="B30" s="324" t="s">
        <v>150</v>
      </c>
      <c r="C30" s="340" t="s">
        <v>527</v>
      </c>
      <c r="D30" s="326" t="s">
        <v>428</v>
      </c>
      <c r="E30" s="325" t="s">
        <v>555</v>
      </c>
      <c r="F30" s="326" t="s">
        <v>556</v>
      </c>
    </row>
    <row r="31" spans="1:6" ht="12.75">
      <c r="A31" s="457" t="s">
        <v>419</v>
      </c>
      <c r="B31" s="324" t="s">
        <v>150</v>
      </c>
      <c r="C31" s="340" t="s">
        <v>527</v>
      </c>
      <c r="D31" s="326" t="s">
        <v>428</v>
      </c>
      <c r="E31" s="325" t="s">
        <v>559</v>
      </c>
      <c r="F31" s="326" t="s">
        <v>560</v>
      </c>
    </row>
    <row r="32" spans="1:6" ht="12.75">
      <c r="A32" s="457" t="s">
        <v>514</v>
      </c>
      <c r="B32" s="324" t="s">
        <v>150</v>
      </c>
      <c r="C32" s="340" t="s">
        <v>527</v>
      </c>
      <c r="D32" s="326" t="s">
        <v>428</v>
      </c>
      <c r="E32" s="326" t="s">
        <v>561</v>
      </c>
      <c r="F32" s="454" t="s">
        <v>562</v>
      </c>
    </row>
    <row r="33" spans="1:6" ht="12.75">
      <c r="A33" s="457" t="s">
        <v>420</v>
      </c>
      <c r="B33" s="324" t="s">
        <v>150</v>
      </c>
      <c r="C33" s="340" t="s">
        <v>527</v>
      </c>
      <c r="D33" s="326" t="s">
        <v>563</v>
      </c>
      <c r="E33" s="325" t="s">
        <v>564</v>
      </c>
      <c r="F33" s="326" t="s">
        <v>565</v>
      </c>
    </row>
    <row r="34" spans="1:6" ht="12.75">
      <c r="A34" s="333"/>
      <c r="B34" s="324"/>
      <c r="C34" s="326"/>
      <c r="D34" s="326"/>
      <c r="E34" s="325"/>
      <c r="F34" s="326"/>
    </row>
    <row r="35" spans="1:6" ht="12.75">
      <c r="A35" s="457" t="s">
        <v>420</v>
      </c>
      <c r="B35" s="324" t="s">
        <v>151</v>
      </c>
      <c r="C35" s="340" t="s">
        <v>527</v>
      </c>
      <c r="D35" s="326" t="s">
        <v>563</v>
      </c>
      <c r="E35" s="325" t="s">
        <v>564</v>
      </c>
      <c r="F35" s="326" t="s">
        <v>565</v>
      </c>
    </row>
    <row r="36" spans="1:6" ht="12.75">
      <c r="A36" s="457" t="s">
        <v>421</v>
      </c>
      <c r="B36" s="324" t="s">
        <v>151</v>
      </c>
      <c r="C36" s="340" t="s">
        <v>527</v>
      </c>
      <c r="D36" s="326" t="s">
        <v>428</v>
      </c>
      <c r="E36" s="325" t="s">
        <v>566</v>
      </c>
      <c r="F36" s="326" t="s">
        <v>567</v>
      </c>
    </row>
    <row r="37" spans="1:6" ht="12.75">
      <c r="A37" s="457" t="s">
        <v>422</v>
      </c>
      <c r="B37" s="324" t="s">
        <v>151</v>
      </c>
      <c r="C37" s="340" t="s">
        <v>527</v>
      </c>
      <c r="D37" s="326" t="s">
        <v>428</v>
      </c>
      <c r="E37" s="325" t="s">
        <v>568</v>
      </c>
      <c r="F37" s="326" t="s">
        <v>569</v>
      </c>
    </row>
    <row r="38" spans="1:6" ht="12.75">
      <c r="A38" s="457" t="s">
        <v>423</v>
      </c>
      <c r="B38" s="324" t="s">
        <v>151</v>
      </c>
      <c r="C38" s="340" t="s">
        <v>570</v>
      </c>
      <c r="D38" s="326" t="s">
        <v>428</v>
      </c>
      <c r="E38" s="325" t="s">
        <v>571</v>
      </c>
      <c r="F38" s="326" t="s">
        <v>572</v>
      </c>
    </row>
    <row r="39" spans="1:6" ht="12.75">
      <c r="A39" s="333"/>
      <c r="B39" s="336"/>
      <c r="C39" s="336"/>
      <c r="D39" s="336"/>
      <c r="E39" s="466"/>
      <c r="F39" s="336"/>
    </row>
    <row r="40" spans="1:6" ht="13.5" thickBot="1">
      <c r="A40" s="457" t="s">
        <v>424</v>
      </c>
      <c r="B40" s="324" t="s">
        <v>406</v>
      </c>
      <c r="C40" s="340" t="s">
        <v>548</v>
      </c>
      <c r="D40" s="326" t="s">
        <v>549</v>
      </c>
      <c r="E40" s="325"/>
      <c r="F40" s="335" t="s">
        <v>573</v>
      </c>
    </row>
    <row r="41" spans="1:6" ht="13.5" thickBot="1">
      <c r="A41" s="343" t="s">
        <v>574</v>
      </c>
      <c r="B41" s="344"/>
      <c r="C41" s="344"/>
      <c r="D41" s="344"/>
      <c r="E41" s="344"/>
      <c r="F41" s="345"/>
    </row>
    <row r="42" spans="1:6" s="328" customFormat="1" ht="12.75">
      <c r="A42" s="341" t="s">
        <v>575</v>
      </c>
      <c r="B42" s="342"/>
      <c r="C42" s="337"/>
      <c r="D42" s="331"/>
      <c r="E42" s="338"/>
      <c r="F42" s="338"/>
    </row>
    <row r="43" spans="1:6" ht="12.75">
      <c r="A43" s="457" t="s">
        <v>425</v>
      </c>
      <c r="B43" s="324" t="s">
        <v>151</v>
      </c>
      <c r="C43" s="326" t="s">
        <v>527</v>
      </c>
      <c r="D43" s="327" t="s">
        <v>428</v>
      </c>
      <c r="E43" s="324" t="s">
        <v>576</v>
      </c>
      <c r="F43" s="326" t="s">
        <v>577</v>
      </c>
    </row>
    <row r="44" spans="1:6" ht="12.75">
      <c r="A44" s="457" t="s">
        <v>426</v>
      </c>
      <c r="B44" s="324" t="s">
        <v>151</v>
      </c>
      <c r="C44" s="326" t="s">
        <v>570</v>
      </c>
      <c r="D44" s="327" t="s">
        <v>428</v>
      </c>
      <c r="E44" s="324" t="s">
        <v>576</v>
      </c>
      <c r="F44" s="326" t="s">
        <v>578</v>
      </c>
    </row>
    <row r="45" spans="1:6" ht="13.5" thickBot="1">
      <c r="A45" s="332"/>
      <c r="B45" s="324"/>
      <c r="C45" s="325"/>
      <c r="D45" s="326"/>
      <c r="E45" s="326"/>
      <c r="F45" s="326"/>
    </row>
    <row r="46" spans="1:6" s="328" customFormat="1" ht="12.75">
      <c r="A46" s="329" t="s">
        <v>579</v>
      </c>
      <c r="B46" s="323"/>
      <c r="C46" s="331"/>
      <c r="D46" s="468"/>
      <c r="E46" s="331"/>
      <c r="F46" s="331"/>
    </row>
    <row r="47" spans="1:6" ht="13.5" thickBot="1">
      <c r="A47" s="458" t="s">
        <v>427</v>
      </c>
      <c r="B47" s="334" t="s">
        <v>150</v>
      </c>
      <c r="C47" s="465" t="s">
        <v>527</v>
      </c>
      <c r="D47" s="335" t="s">
        <v>433</v>
      </c>
      <c r="E47" s="334" t="s">
        <v>576</v>
      </c>
      <c r="F47" s="335" t="s">
        <v>588</v>
      </c>
    </row>
    <row r="48" ht="13.5" thickBot="1"/>
    <row r="49" spans="1:6" s="328" customFormat="1" ht="12.75">
      <c r="A49" s="329" t="s">
        <v>590</v>
      </c>
      <c r="B49" s="323"/>
      <c r="C49" s="330"/>
      <c r="D49" s="331"/>
      <c r="E49" s="331"/>
      <c r="F49" s="331"/>
    </row>
    <row r="50" spans="1:6" ht="13.5" thickBot="1">
      <c r="A50" s="458" t="s">
        <v>587</v>
      </c>
      <c r="B50" s="334" t="s">
        <v>151</v>
      </c>
      <c r="C50" s="335" t="s">
        <v>580</v>
      </c>
      <c r="D50" s="335" t="s">
        <v>433</v>
      </c>
      <c r="E50" s="334" t="s">
        <v>443</v>
      </c>
      <c r="F50" s="335" t="s">
        <v>581</v>
      </c>
    </row>
  </sheetData>
  <sheetProtection/>
  <mergeCells count="1">
    <mergeCell ref="F25:F26"/>
  </mergeCells>
  <hyperlinks>
    <hyperlink ref="A25" location="С.Петербург!AE3" display="ANGLETER "/>
    <hyperlink ref="A26" location="С.Петербург!AE43" display="ASTORIA"/>
    <hyperlink ref="A27" location="С.Петербург!AE65" display="GRAND HOTEL EMERALD"/>
    <hyperlink ref="A29" location="С.Петербург!AE88" display="HELVETIA &amp; SUITES HOTEL"/>
    <hyperlink ref="A30" location="С.Петербург!AE113" display="PARK INN NEVSKIY"/>
    <hyperlink ref="A31" location="С.Петербург!AE127" display="PARK INN PRIBALTIYSKAYA"/>
    <hyperlink ref="A32" location="С.Петербург!AE137" display="PARK INN PULKOVSKAYA    konferenz"/>
    <hyperlink ref="A33" location="С.Петербург!AE153" display="NEPTUN HOTEL "/>
    <hyperlink ref="A35" location="С.Петербург!AE184" display="NEPTUN HOTEL "/>
    <hyperlink ref="A36" location="С.Петербург!AE207" display="STONY ISLAND - Lomonosova str."/>
    <hyperlink ref="A37" location="С.Петербург!AE229" display="STONY ISLAND - Kamennoostrovsky prt."/>
    <hyperlink ref="A38" location="С.Петербург!AE251" display="SHELFORT "/>
    <hyperlink ref="A40" location="С.Петербург!AE273" display="HOSTEL GRAFFITI "/>
    <hyperlink ref="A44" location="'Города России'!A26" display="PRIVAT HOTEL "/>
    <hyperlink ref="A43" location="'Города России'!A4" display="AZIMUT HOTEL"/>
    <hyperlink ref="A47" location="'Города России'!A33" display="SULEIMAN PALACE "/>
    <hyperlink ref="A50" location="'Города России'!A58" display="BALTIKA HOTEL "/>
    <hyperlink ref="A3" location="Москва!A22" display="BALTSCHUG KEMPINSKI"/>
    <hyperlink ref="A4" location="Москва!A48" display="SAVOY Small Luxury Hotels of the World"/>
    <hyperlink ref="A6" location="Москва!A61" display="EAST-WEST                  butic hotel"/>
    <hyperlink ref="A10" location="Москва!A160" display="SOVETSKY                   historical hotel"/>
    <hyperlink ref="A11" location="Москва!A193" display="SRETENSKAYA "/>
    <hyperlink ref="A8" location="Москва!A123" display="КATERINA CITY             business hotel"/>
    <hyperlink ref="A9" location="Москва!A139" display="КATERINA PARK           business hotel"/>
    <hyperlink ref="A13" location="Москва!A221" display="ARBAT HAUSE "/>
    <hyperlink ref="A15" location="Москва!A264" display="MILAN"/>
    <hyperlink ref="A16" location="Москва!A285" display="SOKOL"/>
    <hyperlink ref="A17" location="Москва!A275" display="YUNOST"/>
    <hyperlink ref="A21" location="Москва!A285" display="SOKOL"/>
    <hyperlink ref="A7" location="Москва!A88" display="КASSADO PLAZA"/>
    <hyperlink ref="A14" location="Москва!A236" display="GLOBUS"/>
    <hyperlink ref="A18" location="Москва!A290" display="SOYUZ"/>
    <hyperlink ref="A19" location="Москва!A319" display="ZWEZDNAYA"/>
    <hyperlink ref="D18" location="Москва!A291" display="Wi-Fi Lobby, Welness, Transfer*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4"/>
  <sheetViews>
    <sheetView tabSelected="1" zoomScalePageLayoutView="0" workbookViewId="0" topLeftCell="C1">
      <pane ySplit="2" topLeftCell="A3" activePane="bottomLeft" state="frozen"/>
      <selection pane="topLeft" activeCell="A17" sqref="A17"/>
      <selection pane="bottomLeft" activeCell="M70" sqref="M70"/>
    </sheetView>
  </sheetViews>
  <sheetFormatPr defaultColWidth="9.00390625" defaultRowHeight="12.75"/>
  <cols>
    <col min="1" max="2" width="9.125" style="263" hidden="1" customWidth="1"/>
    <col min="3" max="3" width="38.125" style="90" customWidth="1"/>
    <col min="4" max="4" width="27.875" style="96" customWidth="1"/>
    <col min="5" max="5" width="10.00390625" style="123" customWidth="1"/>
    <col min="6" max="6" width="10.125" style="266" customWidth="1"/>
    <col min="7" max="7" width="10.625" style="123" customWidth="1"/>
    <col min="8" max="8" width="9.875" style="273" customWidth="1"/>
    <col min="9" max="9" width="10.75390625" style="123" customWidth="1"/>
    <col min="10" max="10" width="9.125" style="273" customWidth="1"/>
    <col min="11" max="16384" width="9.125" style="263" customWidth="1"/>
  </cols>
  <sheetData>
    <row r="1" spans="3:12" ht="15.75" thickBot="1">
      <c r="C1" s="509" t="s">
        <v>697</v>
      </c>
      <c r="D1" s="509"/>
      <c r="E1" s="507" t="s">
        <v>148</v>
      </c>
      <c r="F1" s="508"/>
      <c r="G1" s="512" t="s">
        <v>149</v>
      </c>
      <c r="H1" s="513"/>
      <c r="I1" s="507" t="s">
        <v>116</v>
      </c>
      <c r="J1" s="508"/>
      <c r="L1" s="463" t="s">
        <v>585</v>
      </c>
    </row>
    <row r="2" spans="1:12" ht="15.75" thickBot="1">
      <c r="A2" s="95"/>
      <c r="B2" s="95"/>
      <c r="C2" s="97" t="s">
        <v>582</v>
      </c>
      <c r="D2" s="467" t="s">
        <v>583</v>
      </c>
      <c r="E2" s="350" t="s">
        <v>37</v>
      </c>
      <c r="F2" s="351" t="s">
        <v>584</v>
      </c>
      <c r="G2" s="350" t="s">
        <v>37</v>
      </c>
      <c r="H2" s="351" t="s">
        <v>584</v>
      </c>
      <c r="I2" s="350" t="s">
        <v>37</v>
      </c>
      <c r="J2" s="351" t="s">
        <v>584</v>
      </c>
      <c r="L2" s="463" t="s">
        <v>586</v>
      </c>
    </row>
    <row r="3" spans="1:10" ht="15">
      <c r="A3" s="95">
        <v>16200</v>
      </c>
      <c r="B3" s="95">
        <v>16200</v>
      </c>
      <c r="C3" s="111" t="s">
        <v>120</v>
      </c>
      <c r="D3" s="108" t="s">
        <v>14</v>
      </c>
      <c r="E3" s="260">
        <v>16921.2</v>
      </c>
      <c r="F3" s="262">
        <v>11362</v>
      </c>
      <c r="G3" s="260">
        <v>564.0400000000001</v>
      </c>
      <c r="H3" s="262">
        <v>378.73333333333335</v>
      </c>
      <c r="I3" s="260">
        <v>423.03000000000003</v>
      </c>
      <c r="J3" s="262">
        <v>284.05</v>
      </c>
    </row>
    <row r="4" spans="1:10" ht="15">
      <c r="A4" s="96"/>
      <c r="B4" s="96"/>
      <c r="D4" s="103" t="s">
        <v>10</v>
      </c>
      <c r="E4" s="249">
        <v>20461.2</v>
      </c>
      <c r="F4" s="251">
        <v>13468</v>
      </c>
      <c r="G4" s="249">
        <v>682.0400000000001</v>
      </c>
      <c r="H4" s="251">
        <v>448.93333333333334</v>
      </c>
      <c r="I4" s="249">
        <v>511.53000000000003</v>
      </c>
      <c r="J4" s="251">
        <v>336.7</v>
      </c>
    </row>
    <row r="5" spans="1:10" ht="15">
      <c r="A5" s="96"/>
      <c r="B5" s="96"/>
      <c r="C5" s="97" t="s">
        <v>42</v>
      </c>
      <c r="D5" s="103" t="s">
        <v>46</v>
      </c>
      <c r="E5" s="249">
        <v>33535.6</v>
      </c>
      <c r="F5" s="251">
        <v>26051.7</v>
      </c>
      <c r="G5" s="249">
        <v>1117.8533333333332</v>
      </c>
      <c r="H5" s="251">
        <v>868.39</v>
      </c>
      <c r="I5" s="249">
        <v>838.39</v>
      </c>
      <c r="J5" s="251">
        <v>651.2925</v>
      </c>
    </row>
    <row r="6" spans="1:10" ht="15">
      <c r="A6" s="96"/>
      <c r="B6" s="96"/>
      <c r="C6" s="300" t="s">
        <v>262</v>
      </c>
      <c r="D6" s="103" t="s">
        <v>27</v>
      </c>
      <c r="E6" s="249">
        <v>57820</v>
      </c>
      <c r="F6" s="251">
        <v>37279</v>
      </c>
      <c r="G6" s="249">
        <v>1927.3333333333333</v>
      </c>
      <c r="H6" s="251">
        <v>1242.6333333333334</v>
      </c>
      <c r="I6" s="249">
        <v>1445.5</v>
      </c>
      <c r="J6" s="251">
        <v>931.975</v>
      </c>
    </row>
    <row r="7" spans="1:10" ht="15">
      <c r="A7" s="96"/>
      <c r="B7" s="96"/>
      <c r="D7" s="103" t="s">
        <v>44</v>
      </c>
      <c r="E7" s="249">
        <v>70800</v>
      </c>
      <c r="F7" s="251">
        <v>52720.5</v>
      </c>
      <c r="G7" s="249">
        <v>2360</v>
      </c>
      <c r="H7" s="251">
        <v>1242.6333333333334</v>
      </c>
      <c r="I7" s="249">
        <v>1770</v>
      </c>
      <c r="J7" s="251">
        <v>1318.0125</v>
      </c>
    </row>
    <row r="8" spans="1:10" ht="15">
      <c r="A8" s="96">
        <v>17800</v>
      </c>
      <c r="B8" s="96">
        <v>17800</v>
      </c>
      <c r="C8" s="110" t="s">
        <v>271</v>
      </c>
      <c r="D8" s="103" t="s">
        <v>15</v>
      </c>
      <c r="E8" s="249">
        <v>20980.4</v>
      </c>
      <c r="F8" s="251">
        <v>11131.5</v>
      </c>
      <c r="G8" s="249">
        <v>699.3466666666667</v>
      </c>
      <c r="H8" s="251">
        <v>371.05</v>
      </c>
      <c r="I8" s="249">
        <v>524.51</v>
      </c>
      <c r="J8" s="251">
        <v>278.2875</v>
      </c>
    </row>
    <row r="9" spans="1:10" ht="15">
      <c r="A9" s="96"/>
      <c r="B9" s="96"/>
      <c r="C9" s="110" t="s">
        <v>272</v>
      </c>
      <c r="D9" s="103" t="s">
        <v>11</v>
      </c>
      <c r="E9" s="249">
        <v>24520.4</v>
      </c>
      <c r="F9" s="251">
        <v>15171</v>
      </c>
      <c r="G9" s="249">
        <v>817.3466666666667</v>
      </c>
      <c r="H9" s="251">
        <v>505.7</v>
      </c>
      <c r="I9" s="249">
        <v>613.01</v>
      </c>
      <c r="J9" s="251">
        <v>379.275</v>
      </c>
    </row>
    <row r="10" spans="1:10" ht="15">
      <c r="A10" s="96"/>
      <c r="B10" s="96"/>
      <c r="C10" s="97" t="s">
        <v>177</v>
      </c>
      <c r="D10" s="103" t="s">
        <v>45</v>
      </c>
      <c r="E10" s="249">
        <v>36320.4</v>
      </c>
      <c r="F10" s="251">
        <v>27753.600000000002</v>
      </c>
      <c r="G10" s="249">
        <v>1210.68</v>
      </c>
      <c r="H10" s="251">
        <v>925.1200000000001</v>
      </c>
      <c r="I10" s="249">
        <v>908.01</v>
      </c>
      <c r="J10" s="251">
        <v>693.84</v>
      </c>
    </row>
    <row r="11" spans="1:10" ht="15">
      <c r="A11" s="96"/>
      <c r="B11" s="96"/>
      <c r="C11" s="110" t="s">
        <v>178</v>
      </c>
      <c r="D11" s="122" t="s">
        <v>29</v>
      </c>
      <c r="E11" s="249">
        <v>57820</v>
      </c>
      <c r="F11" s="251">
        <v>38665</v>
      </c>
      <c r="G11" s="249">
        <v>1927.3333333333333</v>
      </c>
      <c r="H11" s="251">
        <v>1288.8333333333333</v>
      </c>
      <c r="I11" s="249">
        <v>1445.5</v>
      </c>
      <c r="J11" s="251">
        <v>966.625</v>
      </c>
    </row>
    <row r="12" spans="1:10" ht="15.75" thickBot="1">
      <c r="A12" s="96"/>
      <c r="B12" s="96"/>
      <c r="C12" s="91"/>
      <c r="D12" s="101" t="s">
        <v>47</v>
      </c>
      <c r="E12" s="257">
        <v>70800</v>
      </c>
      <c r="F12" s="259">
        <v>56991.600000000006</v>
      </c>
      <c r="G12" s="257">
        <v>2360</v>
      </c>
      <c r="H12" s="259">
        <v>1899.7200000000003</v>
      </c>
      <c r="I12" s="257">
        <v>1770</v>
      </c>
      <c r="J12" s="259">
        <v>1424.7900000000002</v>
      </c>
    </row>
    <row r="13" spans="1:10" ht="15.75" thickTop="1">
      <c r="A13" s="96"/>
      <c r="B13" s="96"/>
      <c r="C13" s="100"/>
      <c r="D13" s="108" t="s">
        <v>14</v>
      </c>
      <c r="E13" s="260">
        <v>45949.2</v>
      </c>
      <c r="F13" s="262">
        <v>14926.999999999998</v>
      </c>
      <c r="G13" s="260">
        <v>1531.6399999999999</v>
      </c>
      <c r="H13" s="262">
        <v>497.5666666666666</v>
      </c>
      <c r="I13" s="260">
        <v>1148.73</v>
      </c>
      <c r="J13" s="262">
        <v>373.17499999999995</v>
      </c>
    </row>
    <row r="14" spans="1:10" ht="15">
      <c r="A14" s="96"/>
      <c r="B14" s="96"/>
      <c r="C14" s="97" t="s">
        <v>43</v>
      </c>
      <c r="D14" s="103" t="s">
        <v>10</v>
      </c>
      <c r="E14" s="249">
        <v>51518.8</v>
      </c>
      <c r="F14" s="251">
        <v>18356.800000000003</v>
      </c>
      <c r="G14" s="249">
        <v>1717.2933333333335</v>
      </c>
      <c r="H14" s="251">
        <v>611.8933333333334</v>
      </c>
      <c r="I14" s="249">
        <v>1287.97</v>
      </c>
      <c r="J14" s="251">
        <v>458.9200000000001</v>
      </c>
    </row>
    <row r="15" spans="1:10" ht="15">
      <c r="A15" s="96"/>
      <c r="B15" s="96"/>
      <c r="C15" s="97" t="s">
        <v>40</v>
      </c>
      <c r="D15" s="103" t="s">
        <v>46</v>
      </c>
      <c r="E15" s="249">
        <v>61265.6</v>
      </c>
      <c r="F15" s="251">
        <v>43891.200000000004</v>
      </c>
      <c r="G15" s="249">
        <v>2042.1866666666667</v>
      </c>
      <c r="H15" s="251">
        <v>1463.0400000000002</v>
      </c>
      <c r="I15" s="249">
        <v>1531.6399999999999</v>
      </c>
      <c r="J15" s="251">
        <v>1097.2800000000002</v>
      </c>
    </row>
    <row r="16" spans="1:10" ht="15">
      <c r="A16" s="96"/>
      <c r="B16" s="96"/>
      <c r="C16" s="88" t="s">
        <v>263</v>
      </c>
      <c r="D16" s="103" t="s">
        <v>27</v>
      </c>
      <c r="E16" s="249">
        <v>107214.8</v>
      </c>
      <c r="F16" s="251">
        <v>60501</v>
      </c>
      <c r="G16" s="249">
        <v>3573.826666666667</v>
      </c>
      <c r="H16" s="251">
        <v>2016.7</v>
      </c>
      <c r="I16" s="249">
        <v>2680.37</v>
      </c>
      <c r="J16" s="251">
        <v>1512.525</v>
      </c>
    </row>
    <row r="17" spans="1:10" ht="15">
      <c r="A17" s="96"/>
      <c r="B17" s="96"/>
      <c r="C17" s="110" t="s">
        <v>265</v>
      </c>
      <c r="D17" s="103" t="s">
        <v>44</v>
      </c>
      <c r="E17" s="249">
        <v>125316</v>
      </c>
      <c r="F17" s="251">
        <v>75643.2</v>
      </c>
      <c r="G17" s="249">
        <v>4177.2</v>
      </c>
      <c r="H17" s="251">
        <v>2521.44</v>
      </c>
      <c r="I17" s="249">
        <v>3132.9</v>
      </c>
      <c r="J17" s="251">
        <v>1891.08</v>
      </c>
    </row>
    <row r="18" spans="1:10" ht="15">
      <c r="A18" s="96"/>
      <c r="B18" s="96"/>
      <c r="C18" s="110" t="s">
        <v>266</v>
      </c>
      <c r="D18" s="103" t="s">
        <v>15</v>
      </c>
      <c r="E18" s="249">
        <v>47341.6</v>
      </c>
      <c r="F18" s="251">
        <v>16433.5</v>
      </c>
      <c r="G18" s="249">
        <v>1578.0533333333333</v>
      </c>
      <c r="H18" s="251">
        <v>547.7833333333333</v>
      </c>
      <c r="I18" s="249">
        <v>1183.54</v>
      </c>
      <c r="J18" s="251">
        <v>410.8375</v>
      </c>
    </row>
    <row r="19" spans="1:10" ht="15">
      <c r="A19" s="96"/>
      <c r="B19" s="96"/>
      <c r="C19" s="110" t="s">
        <v>267</v>
      </c>
      <c r="D19" s="103" t="s">
        <v>11</v>
      </c>
      <c r="E19" s="249">
        <v>52911.2</v>
      </c>
      <c r="F19" s="251">
        <v>20000.999999999996</v>
      </c>
      <c r="G19" s="249">
        <v>1763.7066666666665</v>
      </c>
      <c r="H19" s="251">
        <v>666.6999999999999</v>
      </c>
      <c r="I19" s="249">
        <v>1322.78</v>
      </c>
      <c r="J19" s="251">
        <v>500.0249999999999</v>
      </c>
    </row>
    <row r="20" spans="1:10" ht="15">
      <c r="A20" s="96"/>
      <c r="B20" s="96"/>
      <c r="C20" s="110" t="s">
        <v>268</v>
      </c>
      <c r="D20" s="103" t="s">
        <v>45</v>
      </c>
      <c r="E20" s="249">
        <v>62658</v>
      </c>
      <c r="F20" s="251">
        <v>45316.8</v>
      </c>
      <c r="G20" s="249">
        <v>2088.6</v>
      </c>
      <c r="H20" s="251">
        <v>1510.5600000000002</v>
      </c>
      <c r="I20" s="249">
        <v>1566.45</v>
      </c>
      <c r="J20" s="251">
        <v>1132.92</v>
      </c>
    </row>
    <row r="21" spans="1:10" ht="15">
      <c r="A21" s="96"/>
      <c r="B21" s="96"/>
      <c r="D21" s="122" t="s">
        <v>29</v>
      </c>
      <c r="E21" s="249">
        <v>108607.2</v>
      </c>
      <c r="F21" s="251">
        <v>63579.600000000006</v>
      </c>
      <c r="G21" s="249">
        <v>3620.24</v>
      </c>
      <c r="H21" s="251">
        <v>2119.32</v>
      </c>
      <c r="I21" s="249">
        <v>2715.18</v>
      </c>
      <c r="J21" s="251">
        <v>1589.4900000000002</v>
      </c>
    </row>
    <row r="22" spans="1:10" ht="15.75" thickBot="1">
      <c r="A22" s="96"/>
      <c r="B22" s="96"/>
      <c r="C22" s="91"/>
      <c r="D22" s="101" t="s">
        <v>47</v>
      </c>
      <c r="E22" s="257">
        <v>126708.4</v>
      </c>
      <c r="F22" s="259">
        <v>80665.20000000001</v>
      </c>
      <c r="G22" s="257">
        <v>4223.613333333333</v>
      </c>
      <c r="H22" s="259">
        <v>2688.8400000000006</v>
      </c>
      <c r="I22" s="257">
        <v>3167.71</v>
      </c>
      <c r="J22" s="259">
        <v>2016.6300000000003</v>
      </c>
    </row>
    <row r="23" spans="1:10" ht="15.75" thickTop="1">
      <c r="A23" s="96"/>
      <c r="B23" s="96"/>
      <c r="C23" s="97" t="s">
        <v>135</v>
      </c>
      <c r="D23" s="108" t="s">
        <v>14</v>
      </c>
      <c r="E23" s="260">
        <v>45949.2</v>
      </c>
      <c r="F23" s="262">
        <v>16735.199999999997</v>
      </c>
      <c r="G23" s="260">
        <v>1531.6399999999999</v>
      </c>
      <c r="H23" s="262">
        <v>557.8399999999999</v>
      </c>
      <c r="I23" s="260">
        <v>1148.73</v>
      </c>
      <c r="J23" s="262">
        <v>418.37999999999994</v>
      </c>
    </row>
    <row r="24" spans="1:10" ht="15">
      <c r="A24" s="96"/>
      <c r="B24" s="96"/>
      <c r="C24" s="97" t="s">
        <v>40</v>
      </c>
      <c r="D24" s="103" t="s">
        <v>10</v>
      </c>
      <c r="E24" s="249">
        <v>51518.8</v>
      </c>
      <c r="F24" s="251">
        <v>20953</v>
      </c>
      <c r="G24" s="249">
        <v>1717.2933333333335</v>
      </c>
      <c r="H24" s="251">
        <v>698.4333333333333</v>
      </c>
      <c r="I24" s="249">
        <v>1287.97</v>
      </c>
      <c r="J24" s="251">
        <v>523.825</v>
      </c>
    </row>
    <row r="25" spans="1:10" ht="15">
      <c r="A25" s="96"/>
      <c r="B25" s="96"/>
      <c r="C25" s="110" t="s">
        <v>264</v>
      </c>
      <c r="D25" s="103" t="s">
        <v>46</v>
      </c>
      <c r="E25" s="249">
        <v>61265.6</v>
      </c>
      <c r="F25" s="251">
        <v>43078.4</v>
      </c>
      <c r="G25" s="249">
        <v>2042.1866666666667</v>
      </c>
      <c r="H25" s="251">
        <v>1435.9466666666667</v>
      </c>
      <c r="I25" s="249">
        <v>1531.6399999999999</v>
      </c>
      <c r="J25" s="251">
        <v>1076.96</v>
      </c>
    </row>
    <row r="26" spans="1:10" ht="15">
      <c r="A26" s="96"/>
      <c r="B26" s="96"/>
      <c r="C26" s="110" t="s">
        <v>269</v>
      </c>
      <c r="D26" s="103" t="s">
        <v>27</v>
      </c>
      <c r="E26" s="249">
        <v>107214.8</v>
      </c>
      <c r="F26" s="251">
        <v>63382.00000000001</v>
      </c>
      <c r="G26" s="249">
        <v>3573.826666666667</v>
      </c>
      <c r="H26" s="251">
        <v>2112.7333333333336</v>
      </c>
      <c r="I26" s="249">
        <v>2680.37</v>
      </c>
      <c r="J26" s="251">
        <v>1584.5500000000002</v>
      </c>
    </row>
    <row r="27" spans="1:10" ht="15">
      <c r="A27" s="96"/>
      <c r="B27" s="96"/>
      <c r="C27" s="110" t="s">
        <v>270</v>
      </c>
      <c r="D27" s="103" t="s">
        <v>44</v>
      </c>
      <c r="E27" s="249">
        <v>125316</v>
      </c>
      <c r="F27" s="251">
        <v>80784</v>
      </c>
      <c r="G27" s="249">
        <v>4177.2</v>
      </c>
      <c r="H27" s="251">
        <v>2692.8</v>
      </c>
      <c r="I27" s="249">
        <v>3132.9</v>
      </c>
      <c r="J27" s="251">
        <v>2019.6</v>
      </c>
    </row>
    <row r="28" spans="1:10" ht="15">
      <c r="A28" s="96"/>
      <c r="B28" s="96"/>
      <c r="C28" s="110"/>
      <c r="D28" s="103" t="s">
        <v>15</v>
      </c>
      <c r="E28" s="249">
        <v>47341.6</v>
      </c>
      <c r="F28" s="251">
        <v>17920</v>
      </c>
      <c r="G28" s="249">
        <v>1578.0533333333333</v>
      </c>
      <c r="H28" s="251">
        <v>597.3333333333334</v>
      </c>
      <c r="I28" s="249">
        <v>1183.54</v>
      </c>
      <c r="J28" s="251">
        <v>448</v>
      </c>
    </row>
    <row r="29" spans="1:10" ht="15">
      <c r="A29" s="96"/>
      <c r="B29" s="96"/>
      <c r="D29" s="103" t="s">
        <v>11</v>
      </c>
      <c r="E29" s="249">
        <v>52911.2</v>
      </c>
      <c r="F29" s="251">
        <v>21884.800000000003</v>
      </c>
      <c r="G29" s="249">
        <v>1763.7066666666665</v>
      </c>
      <c r="H29" s="251">
        <v>729.4933333333335</v>
      </c>
      <c r="I29" s="249">
        <v>1322.78</v>
      </c>
      <c r="J29" s="251">
        <v>547.1200000000001</v>
      </c>
    </row>
    <row r="30" spans="1:10" ht="15">
      <c r="A30" s="96"/>
      <c r="B30" s="96"/>
      <c r="D30" s="103" t="s">
        <v>45</v>
      </c>
      <c r="E30" s="249">
        <v>62658</v>
      </c>
      <c r="F30" s="251">
        <v>44058</v>
      </c>
      <c r="G30" s="249">
        <v>2088.6</v>
      </c>
      <c r="H30" s="251">
        <v>1468.6</v>
      </c>
      <c r="I30" s="249">
        <v>1566.45</v>
      </c>
      <c r="J30" s="251">
        <v>1101.45</v>
      </c>
    </row>
    <row r="31" spans="1:10" ht="15">
      <c r="A31" s="96"/>
      <c r="B31" s="96"/>
      <c r="D31" s="107" t="s">
        <v>29</v>
      </c>
      <c r="E31" s="249">
        <v>108607.2</v>
      </c>
      <c r="F31" s="251">
        <v>64757.00000000001</v>
      </c>
      <c r="G31" s="249">
        <v>3620.24</v>
      </c>
      <c r="H31" s="251">
        <v>2158.566666666667</v>
      </c>
      <c r="I31" s="249">
        <v>2715.18</v>
      </c>
      <c r="J31" s="251">
        <v>1618.9250000000002</v>
      </c>
    </row>
    <row r="32" spans="1:10" ht="15.75" thickBot="1">
      <c r="A32" s="96"/>
      <c r="B32" s="96"/>
      <c r="C32" s="91"/>
      <c r="D32" s="119" t="s">
        <v>47</v>
      </c>
      <c r="E32" s="257">
        <v>126708.4</v>
      </c>
      <c r="F32" s="259">
        <v>82159</v>
      </c>
      <c r="G32" s="257">
        <v>4223.613333333333</v>
      </c>
      <c r="H32" s="259">
        <v>2738.633333333333</v>
      </c>
      <c r="I32" s="257">
        <v>3167.71</v>
      </c>
      <c r="J32" s="259">
        <v>2053.975</v>
      </c>
    </row>
    <row r="33" spans="1:10" ht="15.75" thickTop="1">
      <c r="A33" s="112"/>
      <c r="B33" s="112"/>
      <c r="C33" s="89"/>
      <c r="D33" s="96" t="s">
        <v>130</v>
      </c>
      <c r="E33" s="260">
        <v>0</v>
      </c>
      <c r="F33" s="262">
        <v>0</v>
      </c>
      <c r="G33" s="260">
        <v>0</v>
      </c>
      <c r="H33" s="262">
        <v>0</v>
      </c>
      <c r="I33" s="260">
        <v>0</v>
      </c>
      <c r="J33" s="262">
        <v>0</v>
      </c>
    </row>
    <row r="34" spans="1:10" ht="15">
      <c r="A34" s="112"/>
      <c r="B34" s="112"/>
      <c r="C34" s="99"/>
      <c r="D34" s="266" t="s">
        <v>134</v>
      </c>
      <c r="E34" s="249">
        <v>2090</v>
      </c>
      <c r="F34" s="251">
        <v>2090</v>
      </c>
      <c r="G34" s="249">
        <v>0</v>
      </c>
      <c r="H34" s="251">
        <v>69.66666666666667</v>
      </c>
      <c r="I34" s="249">
        <v>0</v>
      </c>
      <c r="J34" s="251">
        <v>52.25</v>
      </c>
    </row>
    <row r="35" spans="1:10" ht="15.75" thickBot="1">
      <c r="A35" s="112"/>
      <c r="B35" s="112"/>
      <c r="C35" s="352"/>
      <c r="D35" s="353" t="s">
        <v>68</v>
      </c>
      <c r="E35" s="294">
        <v>4180</v>
      </c>
      <c r="F35" s="281">
        <v>4180</v>
      </c>
      <c r="G35" s="294">
        <v>0</v>
      </c>
      <c r="H35" s="281">
        <v>139.33333333333334</v>
      </c>
      <c r="I35" s="294">
        <v>0</v>
      </c>
      <c r="J35" s="281">
        <v>104.5</v>
      </c>
    </row>
    <row r="36" spans="1:10" ht="15.75" thickBot="1">
      <c r="A36" s="96"/>
      <c r="B36" s="96"/>
      <c r="C36" s="315"/>
      <c r="D36" s="296"/>
      <c r="E36" s="354"/>
      <c r="F36" s="355"/>
      <c r="G36" s="356"/>
      <c r="H36" s="357"/>
      <c r="I36" s="356"/>
      <c r="J36" s="358"/>
    </row>
    <row r="37" spans="1:10" ht="15">
      <c r="A37" s="510"/>
      <c r="B37" s="510"/>
      <c r="C37" s="285" t="s">
        <v>119</v>
      </c>
      <c r="D37" s="287" t="s">
        <v>8</v>
      </c>
      <c r="E37" s="260">
        <v>25842</v>
      </c>
      <c r="F37" s="261">
        <v>15151.199999999999</v>
      </c>
      <c r="G37" s="260">
        <v>861.4</v>
      </c>
      <c r="H37" s="262">
        <v>505.03999999999996</v>
      </c>
      <c r="I37" s="260">
        <v>646.05</v>
      </c>
      <c r="J37" s="262">
        <v>378.78</v>
      </c>
    </row>
    <row r="38" spans="1:10" ht="15">
      <c r="A38" s="511"/>
      <c r="B38" s="511"/>
      <c r="C38" s="117" t="s">
        <v>135</v>
      </c>
      <c r="D38" s="288" t="s">
        <v>12</v>
      </c>
      <c r="E38" s="249">
        <v>27612</v>
      </c>
      <c r="F38" s="250">
        <v>17983.2</v>
      </c>
      <c r="G38" s="249">
        <v>920.4</v>
      </c>
      <c r="H38" s="251">
        <v>599.44</v>
      </c>
      <c r="I38" s="249">
        <v>690.3</v>
      </c>
      <c r="J38" s="251">
        <v>449.58000000000004</v>
      </c>
    </row>
    <row r="39" spans="1:10" ht="15">
      <c r="A39" s="120"/>
      <c r="B39" s="277"/>
      <c r="C39" s="118" t="s">
        <v>179</v>
      </c>
      <c r="D39" s="288" t="s">
        <v>26</v>
      </c>
      <c r="E39" s="249">
        <v>29972</v>
      </c>
      <c r="F39" s="250">
        <v>19774.44</v>
      </c>
      <c r="G39" s="249">
        <v>999.0666666666667</v>
      </c>
      <c r="H39" s="251">
        <v>659.1479999999999</v>
      </c>
      <c r="I39" s="249">
        <v>749.3</v>
      </c>
      <c r="J39" s="251">
        <v>494.361</v>
      </c>
    </row>
    <row r="40" spans="1:10" ht="15">
      <c r="A40" s="120"/>
      <c r="B40" s="277"/>
      <c r="C40" s="118" t="s">
        <v>180</v>
      </c>
      <c r="D40" s="288" t="s">
        <v>9</v>
      </c>
      <c r="E40" s="249">
        <v>25842</v>
      </c>
      <c r="F40" s="250">
        <v>17119.44</v>
      </c>
      <c r="G40" s="249">
        <v>861.4</v>
      </c>
      <c r="H40" s="251">
        <v>570.6479999999999</v>
      </c>
      <c r="I40" s="249">
        <v>646.05</v>
      </c>
      <c r="J40" s="251">
        <v>427.986</v>
      </c>
    </row>
    <row r="41" spans="1:10" ht="15">
      <c r="A41" s="511"/>
      <c r="B41" s="511"/>
      <c r="C41" s="118" t="s">
        <v>181</v>
      </c>
      <c r="D41" s="288" t="s">
        <v>13</v>
      </c>
      <c r="E41" s="249">
        <v>25842</v>
      </c>
      <c r="F41" s="250">
        <v>17119.44</v>
      </c>
      <c r="G41" s="249">
        <v>920.4</v>
      </c>
      <c r="H41" s="251">
        <v>651.36</v>
      </c>
      <c r="I41" s="249">
        <v>690.3</v>
      </c>
      <c r="J41" s="251">
        <v>427.986</v>
      </c>
    </row>
    <row r="42" spans="1:10" ht="15.75" thickBot="1">
      <c r="A42" s="511"/>
      <c r="B42" s="511"/>
      <c r="C42" s="278" t="s">
        <v>182</v>
      </c>
      <c r="D42" s="359" t="s">
        <v>28</v>
      </c>
      <c r="E42" s="257">
        <v>27612</v>
      </c>
      <c r="F42" s="258">
        <v>19540.8</v>
      </c>
      <c r="G42" s="257">
        <v>999.0666666666667</v>
      </c>
      <c r="H42" s="259">
        <v>685.1413333333334</v>
      </c>
      <c r="I42" s="257">
        <v>749.3</v>
      </c>
      <c r="J42" s="259">
        <v>488.52</v>
      </c>
    </row>
    <row r="43" spans="1:10" ht="15.75" thickTop="1">
      <c r="A43" s="511"/>
      <c r="B43" s="511"/>
      <c r="C43" s="117" t="s">
        <v>42</v>
      </c>
      <c r="D43" s="291" t="s">
        <v>8</v>
      </c>
      <c r="E43" s="260">
        <v>11210</v>
      </c>
      <c r="F43" s="261">
        <v>7965</v>
      </c>
      <c r="G43" s="260">
        <v>373.6666666666667</v>
      </c>
      <c r="H43" s="262">
        <v>265.5</v>
      </c>
      <c r="I43" s="260">
        <v>280.25</v>
      </c>
      <c r="J43" s="262">
        <v>199.125</v>
      </c>
    </row>
    <row r="44" spans="1:10" ht="15">
      <c r="A44" s="511"/>
      <c r="B44" s="511"/>
      <c r="C44" s="118" t="s">
        <v>183</v>
      </c>
      <c r="D44" s="288" t="s">
        <v>12</v>
      </c>
      <c r="E44" s="249">
        <v>12980</v>
      </c>
      <c r="F44" s="250">
        <v>10915</v>
      </c>
      <c r="G44" s="249">
        <v>432.6666666666667</v>
      </c>
      <c r="H44" s="251">
        <v>363.8333333333333</v>
      </c>
      <c r="I44" s="249">
        <v>324.5</v>
      </c>
      <c r="J44" s="251">
        <v>272.875</v>
      </c>
    </row>
    <row r="45" spans="1:10" ht="15">
      <c r="A45" s="511"/>
      <c r="B45" s="511"/>
      <c r="C45" s="117" t="s">
        <v>177</v>
      </c>
      <c r="D45" s="288" t="s">
        <v>26</v>
      </c>
      <c r="E45" s="249">
        <v>14750</v>
      </c>
      <c r="F45" s="250">
        <v>13088.56</v>
      </c>
      <c r="G45" s="249">
        <v>491.6666666666667</v>
      </c>
      <c r="H45" s="251">
        <v>436.2853333333333</v>
      </c>
      <c r="I45" s="249">
        <v>368.75</v>
      </c>
      <c r="J45" s="251">
        <v>327.214</v>
      </c>
    </row>
    <row r="46" spans="1:10" ht="15">
      <c r="A46" s="120"/>
      <c r="B46" s="277"/>
      <c r="C46" s="118" t="s">
        <v>184</v>
      </c>
      <c r="D46" s="288" t="s">
        <v>9</v>
      </c>
      <c r="E46" s="249">
        <v>10030</v>
      </c>
      <c r="F46" s="250">
        <v>9215.800000000001</v>
      </c>
      <c r="G46" s="249">
        <v>334.3333333333333</v>
      </c>
      <c r="H46" s="251">
        <v>307.1933333333334</v>
      </c>
      <c r="I46" s="249">
        <v>250.75</v>
      </c>
      <c r="J46" s="251">
        <v>230.39500000000004</v>
      </c>
    </row>
    <row r="47" spans="1:10" ht="15">
      <c r="A47" s="120"/>
      <c r="B47" s="277"/>
      <c r="C47" s="118" t="s">
        <v>185</v>
      </c>
      <c r="D47" s="288" t="s">
        <v>13</v>
      </c>
      <c r="E47" s="249">
        <v>12390</v>
      </c>
      <c r="F47" s="250">
        <v>11811.800000000001</v>
      </c>
      <c r="G47" s="249">
        <v>413</v>
      </c>
      <c r="H47" s="251">
        <v>393.7266666666667</v>
      </c>
      <c r="I47" s="249">
        <v>309.75</v>
      </c>
      <c r="J47" s="251">
        <v>295.295</v>
      </c>
    </row>
    <row r="48" spans="1:10" ht="15.75" thickBot="1">
      <c r="A48" s="120"/>
      <c r="B48" s="277"/>
      <c r="C48" s="112" t="s">
        <v>186</v>
      </c>
      <c r="D48" s="359" t="s">
        <v>28</v>
      </c>
      <c r="E48" s="257">
        <v>14750</v>
      </c>
      <c r="F48" s="258">
        <v>14407.800000000001</v>
      </c>
      <c r="G48" s="257">
        <v>491.6666666666667</v>
      </c>
      <c r="H48" s="259">
        <v>480.26000000000005</v>
      </c>
      <c r="I48" s="257">
        <v>368.75</v>
      </c>
      <c r="J48" s="259">
        <v>360.19500000000005</v>
      </c>
    </row>
    <row r="49" spans="1:10" ht="15.75" thickTop="1">
      <c r="A49" s="112"/>
      <c r="B49" s="112"/>
      <c r="C49" s="298"/>
      <c r="D49" s="90" t="s">
        <v>132</v>
      </c>
      <c r="E49" s="260">
        <v>0</v>
      </c>
      <c r="F49" s="261">
        <v>0</v>
      </c>
      <c r="G49" s="260">
        <v>0</v>
      </c>
      <c r="H49" s="262">
        <v>0</v>
      </c>
      <c r="I49" s="260">
        <v>0</v>
      </c>
      <c r="J49" s="262">
        <v>0</v>
      </c>
    </row>
    <row r="50" spans="1:10" ht="15.75" thickBot="1">
      <c r="A50" s="112"/>
      <c r="B50" s="112"/>
      <c r="C50" s="310"/>
      <c r="D50" s="92" t="s">
        <v>250</v>
      </c>
      <c r="E50" s="294">
        <v>2006</v>
      </c>
      <c r="F50" s="303">
        <v>2206.6000000000004</v>
      </c>
      <c r="G50" s="294">
        <v>0</v>
      </c>
      <c r="H50" s="281">
        <v>73.55333333333334</v>
      </c>
      <c r="I50" s="294">
        <v>0</v>
      </c>
      <c r="J50" s="281">
        <v>55.165000000000006</v>
      </c>
    </row>
    <row r="51" spans="5:10" ht="15.75" thickBot="1">
      <c r="E51" s="369"/>
      <c r="F51" s="309"/>
      <c r="G51" s="369"/>
      <c r="H51" s="370"/>
      <c r="I51" s="369"/>
      <c r="J51" s="370"/>
    </row>
    <row r="52" spans="3:10" ht="15">
      <c r="C52" s="98" t="s">
        <v>187</v>
      </c>
      <c r="D52" s="121" t="s">
        <v>106</v>
      </c>
      <c r="E52" s="286">
        <v>5400</v>
      </c>
      <c r="F52" s="366">
        <v>5278.5</v>
      </c>
      <c r="G52" s="286">
        <v>180</v>
      </c>
      <c r="H52" s="276">
        <v>175.95</v>
      </c>
      <c r="I52" s="286">
        <v>135</v>
      </c>
      <c r="J52" s="276">
        <v>131.9625</v>
      </c>
    </row>
    <row r="53" spans="3:10" ht="15">
      <c r="C53" s="88" t="s">
        <v>390</v>
      </c>
      <c r="D53" s="271" t="s">
        <v>129</v>
      </c>
      <c r="E53" s="260">
        <v>6000</v>
      </c>
      <c r="F53" s="261">
        <v>5865</v>
      </c>
      <c r="G53" s="260">
        <v>200</v>
      </c>
      <c r="H53" s="262">
        <v>195.5</v>
      </c>
      <c r="I53" s="260">
        <v>150</v>
      </c>
      <c r="J53" s="262">
        <v>146.625</v>
      </c>
    </row>
    <row r="54" spans="3:10" ht="15">
      <c r="C54" s="88"/>
      <c r="D54" s="271" t="s">
        <v>126</v>
      </c>
      <c r="E54" s="260">
        <v>6000</v>
      </c>
      <c r="F54" s="261">
        <v>5610</v>
      </c>
      <c r="G54" s="260">
        <v>200</v>
      </c>
      <c r="H54" s="262">
        <v>187</v>
      </c>
      <c r="I54" s="260">
        <v>150</v>
      </c>
      <c r="J54" s="262">
        <v>140.25</v>
      </c>
    </row>
    <row r="55" spans="3:10" ht="15">
      <c r="C55" s="88" t="s">
        <v>700</v>
      </c>
      <c r="D55" s="271" t="s">
        <v>601</v>
      </c>
      <c r="E55" s="260">
        <v>6600</v>
      </c>
      <c r="F55" s="261">
        <v>6171.000000000001</v>
      </c>
      <c r="G55" s="260">
        <v>220</v>
      </c>
      <c r="H55" s="262">
        <v>205.70000000000002</v>
      </c>
      <c r="I55" s="260">
        <v>165</v>
      </c>
      <c r="J55" s="262">
        <v>154.27500000000003</v>
      </c>
    </row>
    <row r="56" spans="4:10" ht="15">
      <c r="D56" s="271" t="s">
        <v>703</v>
      </c>
      <c r="E56" s="260">
        <v>12000</v>
      </c>
      <c r="F56" s="261">
        <v>11220</v>
      </c>
      <c r="G56" s="260">
        <v>400</v>
      </c>
      <c r="H56" s="262">
        <v>374</v>
      </c>
      <c r="I56" s="260">
        <v>300</v>
      </c>
      <c r="J56" s="262">
        <v>280.5</v>
      </c>
    </row>
    <row r="57" spans="3:10" ht="15.75" thickBot="1">
      <c r="C57" s="91"/>
      <c r="D57" s="271" t="s">
        <v>704</v>
      </c>
      <c r="E57" s="260">
        <v>18000</v>
      </c>
      <c r="F57" s="261">
        <v>17136</v>
      </c>
      <c r="G57" s="260">
        <v>600</v>
      </c>
      <c r="H57" s="262">
        <v>571.2</v>
      </c>
      <c r="I57" s="260">
        <v>450</v>
      </c>
      <c r="J57" s="262">
        <v>428.4</v>
      </c>
    </row>
    <row r="58" spans="4:10" ht="15.75" thickTop="1">
      <c r="D58" s="271" t="s">
        <v>106</v>
      </c>
      <c r="E58" s="260">
        <v>4500</v>
      </c>
      <c r="F58" s="261">
        <v>4398.75</v>
      </c>
      <c r="G58" s="260">
        <v>150</v>
      </c>
      <c r="H58" s="262">
        <v>146.625</v>
      </c>
      <c r="I58" s="260">
        <v>112.5</v>
      </c>
      <c r="J58" s="262">
        <v>109.96875</v>
      </c>
    </row>
    <row r="59" spans="3:10" ht="15">
      <c r="C59" s="88" t="s">
        <v>177</v>
      </c>
      <c r="D59" s="271" t="s">
        <v>129</v>
      </c>
      <c r="E59" s="260">
        <v>5000</v>
      </c>
      <c r="F59" s="261">
        <v>4887.5</v>
      </c>
      <c r="G59" s="260">
        <v>166.66666666666666</v>
      </c>
      <c r="H59" s="262">
        <v>162.91666666666666</v>
      </c>
      <c r="I59" s="260">
        <v>125</v>
      </c>
      <c r="J59" s="262">
        <v>122.1875</v>
      </c>
    </row>
    <row r="60" spans="4:10" ht="15">
      <c r="D60" s="271" t="s">
        <v>126</v>
      </c>
      <c r="E60" s="260">
        <v>5000</v>
      </c>
      <c r="F60" s="261">
        <v>4887.5</v>
      </c>
      <c r="G60" s="260">
        <v>166.66666666666666</v>
      </c>
      <c r="H60" s="262">
        <v>162.91666666666666</v>
      </c>
      <c r="I60" s="260">
        <v>125</v>
      </c>
      <c r="J60" s="262">
        <v>122.1875</v>
      </c>
    </row>
    <row r="61" spans="4:10" ht="15">
      <c r="D61" s="271" t="s">
        <v>601</v>
      </c>
      <c r="E61" s="260">
        <v>5100</v>
      </c>
      <c r="F61" s="261">
        <v>5236</v>
      </c>
      <c r="G61" s="260">
        <v>170</v>
      </c>
      <c r="H61" s="262">
        <v>174.53333333333333</v>
      </c>
      <c r="I61" s="260">
        <v>127.5</v>
      </c>
      <c r="J61" s="262">
        <v>130.9</v>
      </c>
    </row>
    <row r="62" spans="4:10" ht="15">
      <c r="D62" s="122" t="s">
        <v>703</v>
      </c>
      <c r="E62" s="249">
        <v>10000</v>
      </c>
      <c r="F62" s="250">
        <v>9350</v>
      </c>
      <c r="G62" s="249">
        <v>333.3333333333333</v>
      </c>
      <c r="H62" s="251">
        <v>311.6666666666667</v>
      </c>
      <c r="I62" s="249">
        <v>250</v>
      </c>
      <c r="J62" s="251">
        <v>233.75</v>
      </c>
    </row>
    <row r="63" spans="4:10" ht="15">
      <c r="D63" s="271" t="s">
        <v>704</v>
      </c>
      <c r="E63" s="249">
        <v>16000</v>
      </c>
      <c r="F63" s="250">
        <v>14960.000000000002</v>
      </c>
      <c r="G63" s="249">
        <v>533.3333333333334</v>
      </c>
      <c r="H63" s="251">
        <v>498.66666666666674</v>
      </c>
      <c r="I63" s="249">
        <v>400</v>
      </c>
      <c r="J63" s="251">
        <v>374.00000000000006</v>
      </c>
    </row>
    <row r="64" spans="3:10" ht="15">
      <c r="C64" s="263"/>
      <c r="D64" s="90" t="s">
        <v>701</v>
      </c>
      <c r="E64" s="249">
        <v>1500</v>
      </c>
      <c r="F64" s="250">
        <v>1650.0000000000002</v>
      </c>
      <c r="G64" s="249">
        <v>50</v>
      </c>
      <c r="H64" s="251">
        <v>55.00000000000001</v>
      </c>
      <c r="I64" s="249">
        <v>37.5</v>
      </c>
      <c r="J64" s="251">
        <v>41.25000000000001</v>
      </c>
    </row>
    <row r="65" spans="4:10" ht="15.75" thickBot="1">
      <c r="D65" s="92" t="s">
        <v>705</v>
      </c>
      <c r="E65" s="514" t="s">
        <v>702</v>
      </c>
      <c r="F65" s="515"/>
      <c r="G65" s="515"/>
      <c r="H65" s="515"/>
      <c r="I65" s="515"/>
      <c r="J65" s="516"/>
    </row>
    <row r="66" spans="3:10" ht="15.75" thickBot="1">
      <c r="C66" s="92"/>
      <c r="E66" s="292"/>
      <c r="F66" s="282"/>
      <c r="G66" s="292"/>
      <c r="H66" s="275"/>
      <c r="I66" s="292"/>
      <c r="J66" s="275"/>
    </row>
    <row r="67" spans="3:10" ht="15">
      <c r="C67" s="116" t="s">
        <v>591</v>
      </c>
      <c r="D67" s="121" t="s">
        <v>592</v>
      </c>
      <c r="E67" s="286">
        <v>4100</v>
      </c>
      <c r="F67" s="276">
        <v>3833.5000000000005</v>
      </c>
      <c r="G67" s="286">
        <v>136.66666666666666</v>
      </c>
      <c r="H67" s="276">
        <v>127.78333333333335</v>
      </c>
      <c r="I67" s="267">
        <v>102.5</v>
      </c>
      <c r="J67" s="276">
        <v>95.8375</v>
      </c>
    </row>
    <row r="68" spans="3:10" ht="15">
      <c r="C68" s="117" t="s">
        <v>336</v>
      </c>
      <c r="D68" s="122" t="s">
        <v>593</v>
      </c>
      <c r="E68" s="249">
        <v>4600</v>
      </c>
      <c r="F68" s="251">
        <v>4301</v>
      </c>
      <c r="G68" s="249">
        <v>153.33333333333334</v>
      </c>
      <c r="H68" s="251">
        <v>143.36666666666667</v>
      </c>
      <c r="I68" s="268">
        <v>115</v>
      </c>
      <c r="J68" s="251">
        <v>107.525</v>
      </c>
    </row>
    <row r="69" spans="3:10" ht="15">
      <c r="C69" s="118" t="s">
        <v>594</v>
      </c>
      <c r="D69" s="122" t="s">
        <v>595</v>
      </c>
      <c r="E69" s="249">
        <v>5300</v>
      </c>
      <c r="F69" s="251">
        <v>4955.5</v>
      </c>
      <c r="G69" s="249">
        <v>176.66666666666666</v>
      </c>
      <c r="H69" s="251">
        <v>165.18333333333334</v>
      </c>
      <c r="I69" s="268">
        <v>132.5</v>
      </c>
      <c r="J69" s="251">
        <v>123.8875</v>
      </c>
    </row>
    <row r="70" spans="3:10" ht="15">
      <c r="C70" s="118" t="s">
        <v>596</v>
      </c>
      <c r="D70" s="122" t="s">
        <v>597</v>
      </c>
      <c r="E70" s="249">
        <v>6200</v>
      </c>
      <c r="F70" s="251">
        <v>5797.000000000001</v>
      </c>
      <c r="G70" s="249">
        <v>206.66666666666666</v>
      </c>
      <c r="H70" s="251">
        <v>193.23333333333338</v>
      </c>
      <c r="I70" s="268">
        <v>155</v>
      </c>
      <c r="J70" s="251">
        <v>144.925</v>
      </c>
    </row>
    <row r="71" spans="3:10" ht="15">
      <c r="C71" s="118"/>
      <c r="D71" s="122" t="s">
        <v>598</v>
      </c>
      <c r="E71" s="249">
        <v>10500</v>
      </c>
      <c r="F71" s="251">
        <v>9817.5</v>
      </c>
      <c r="G71" s="249">
        <v>350</v>
      </c>
      <c r="H71" s="251">
        <v>327.25</v>
      </c>
      <c r="I71" s="268">
        <v>262.5</v>
      </c>
      <c r="J71" s="251">
        <v>245.4375</v>
      </c>
    </row>
    <row r="72" spans="3:10" ht="15">
      <c r="C72" s="99"/>
      <c r="D72" s="122" t="s">
        <v>394</v>
      </c>
      <c r="E72" s="249">
        <v>5000</v>
      </c>
      <c r="F72" s="251">
        <v>4675</v>
      </c>
      <c r="G72" s="249">
        <v>166.66666666666666</v>
      </c>
      <c r="H72" s="251">
        <v>155.83333333333334</v>
      </c>
      <c r="I72" s="268">
        <v>125</v>
      </c>
      <c r="J72" s="251">
        <v>116.875</v>
      </c>
    </row>
    <row r="73" spans="3:10" ht="15">
      <c r="C73" s="118"/>
      <c r="D73" s="122" t="s">
        <v>599</v>
      </c>
      <c r="E73" s="249">
        <v>5500</v>
      </c>
      <c r="F73" s="251">
        <v>5142.5</v>
      </c>
      <c r="G73" s="249">
        <v>183.33333333333334</v>
      </c>
      <c r="H73" s="251">
        <v>171.41666666666666</v>
      </c>
      <c r="I73" s="268">
        <v>137.5</v>
      </c>
      <c r="J73" s="251">
        <v>128.5625</v>
      </c>
    </row>
    <row r="74" spans="3:10" ht="15">
      <c r="C74" s="118"/>
      <c r="D74" s="122" t="s">
        <v>600</v>
      </c>
      <c r="E74" s="249">
        <v>6200</v>
      </c>
      <c r="F74" s="251">
        <v>5797.000000000001</v>
      </c>
      <c r="G74" s="249">
        <v>206.66666666666666</v>
      </c>
      <c r="H74" s="251">
        <v>193.23333333333338</v>
      </c>
      <c r="I74" s="268">
        <v>155</v>
      </c>
      <c r="J74" s="251">
        <v>144.925</v>
      </c>
    </row>
    <row r="75" spans="3:10" ht="15">
      <c r="C75" s="118"/>
      <c r="D75" s="122" t="s">
        <v>601</v>
      </c>
      <c r="E75" s="249">
        <v>7100</v>
      </c>
      <c r="F75" s="251">
        <v>6638.500000000001</v>
      </c>
      <c r="G75" s="249">
        <v>236.66666666666666</v>
      </c>
      <c r="H75" s="251">
        <v>221.28333333333336</v>
      </c>
      <c r="I75" s="268">
        <v>177.5</v>
      </c>
      <c r="J75" s="251">
        <v>165.96250000000003</v>
      </c>
    </row>
    <row r="76" spans="3:10" ht="15.75" thickBot="1">
      <c r="C76" s="278"/>
      <c r="D76" s="101" t="s">
        <v>602</v>
      </c>
      <c r="E76" s="257">
        <v>11400</v>
      </c>
      <c r="F76" s="259">
        <v>10659</v>
      </c>
      <c r="G76" s="257">
        <v>380</v>
      </c>
      <c r="H76" s="259">
        <v>355.3</v>
      </c>
      <c r="I76" s="279">
        <v>285</v>
      </c>
      <c r="J76" s="259">
        <v>266.475</v>
      </c>
    </row>
    <row r="77" spans="3:10" ht="15.75" thickTop="1">
      <c r="C77" s="117" t="s">
        <v>603</v>
      </c>
      <c r="D77" s="271" t="s">
        <v>592</v>
      </c>
      <c r="E77" s="260">
        <v>3800</v>
      </c>
      <c r="F77" s="262">
        <v>3585.3</v>
      </c>
      <c r="G77" s="260">
        <v>126.66666666666667</v>
      </c>
      <c r="H77" s="262">
        <v>119.51</v>
      </c>
      <c r="I77" s="272">
        <v>95</v>
      </c>
      <c r="J77" s="262">
        <v>89.63250000000001</v>
      </c>
    </row>
    <row r="78" spans="3:10" ht="15">
      <c r="C78" s="117" t="s">
        <v>336</v>
      </c>
      <c r="D78" s="122" t="s">
        <v>593</v>
      </c>
      <c r="E78" s="249">
        <v>4300</v>
      </c>
      <c r="F78" s="251">
        <v>4057.05</v>
      </c>
      <c r="G78" s="249">
        <v>143.33333333333334</v>
      </c>
      <c r="H78" s="251">
        <v>135.235</v>
      </c>
      <c r="I78" s="268">
        <v>107.5</v>
      </c>
      <c r="J78" s="251">
        <v>101.42625000000001</v>
      </c>
    </row>
    <row r="79" spans="3:10" ht="15">
      <c r="C79" s="118" t="s">
        <v>594</v>
      </c>
      <c r="D79" s="122" t="s">
        <v>595</v>
      </c>
      <c r="E79" s="249">
        <v>5000</v>
      </c>
      <c r="F79" s="251">
        <v>4717.5</v>
      </c>
      <c r="G79" s="249">
        <v>166.66666666666666</v>
      </c>
      <c r="H79" s="251">
        <v>157.25</v>
      </c>
      <c r="I79" s="268">
        <v>125</v>
      </c>
      <c r="J79" s="251">
        <v>117.9375</v>
      </c>
    </row>
    <row r="80" spans="3:10" ht="15">
      <c r="C80" s="118" t="s">
        <v>596</v>
      </c>
      <c r="D80" s="122" t="s">
        <v>394</v>
      </c>
      <c r="E80" s="249">
        <v>4700</v>
      </c>
      <c r="F80" s="251">
        <v>4434.450000000001</v>
      </c>
      <c r="G80" s="249">
        <v>156.66666666666666</v>
      </c>
      <c r="H80" s="251">
        <v>147.81500000000003</v>
      </c>
      <c r="I80" s="268">
        <v>117.5</v>
      </c>
      <c r="J80" s="251">
        <v>110.86125000000001</v>
      </c>
    </row>
    <row r="81" spans="3:10" ht="15">
      <c r="C81" s="118"/>
      <c r="D81" s="122" t="s">
        <v>599</v>
      </c>
      <c r="E81" s="249">
        <v>5200</v>
      </c>
      <c r="F81" s="251">
        <v>4906.200000000001</v>
      </c>
      <c r="G81" s="249">
        <v>173.33333333333334</v>
      </c>
      <c r="H81" s="251">
        <v>163.54000000000002</v>
      </c>
      <c r="I81" s="268">
        <v>130</v>
      </c>
      <c r="J81" s="251">
        <v>122.65500000000002</v>
      </c>
    </row>
    <row r="82" spans="3:10" ht="15.75" thickBot="1">
      <c r="C82" s="278"/>
      <c r="D82" s="101" t="s">
        <v>600</v>
      </c>
      <c r="E82" s="257">
        <v>5900</v>
      </c>
      <c r="F82" s="259">
        <v>5566.650000000001</v>
      </c>
      <c r="G82" s="257">
        <v>196.66666666666666</v>
      </c>
      <c r="H82" s="259">
        <v>185.555</v>
      </c>
      <c r="I82" s="279">
        <v>147.5</v>
      </c>
      <c r="J82" s="259">
        <v>139.16625000000002</v>
      </c>
    </row>
    <row r="83" spans="3:10" ht="15.75" thickTop="1">
      <c r="C83" s="117"/>
      <c r="D83" s="271" t="s">
        <v>592</v>
      </c>
      <c r="E83" s="260">
        <v>7500</v>
      </c>
      <c r="F83" s="262">
        <v>5833.125</v>
      </c>
      <c r="G83" s="260">
        <v>250</v>
      </c>
      <c r="H83" s="262">
        <v>194.4375</v>
      </c>
      <c r="I83" s="272">
        <v>187.5</v>
      </c>
      <c r="J83" s="262">
        <v>145.828125</v>
      </c>
    </row>
    <row r="84" spans="3:10" ht="15">
      <c r="C84" s="117" t="s">
        <v>342</v>
      </c>
      <c r="D84" s="122" t="s">
        <v>593</v>
      </c>
      <c r="E84" s="249">
        <v>8600</v>
      </c>
      <c r="F84" s="251">
        <v>6311.25</v>
      </c>
      <c r="G84" s="249">
        <v>286.6666666666667</v>
      </c>
      <c r="H84" s="251">
        <v>210.375</v>
      </c>
      <c r="I84" s="268">
        <v>215</v>
      </c>
      <c r="J84" s="251">
        <v>157.78125</v>
      </c>
    </row>
    <row r="85" spans="3:10" ht="15">
      <c r="C85" s="469" t="s">
        <v>604</v>
      </c>
      <c r="D85" s="122" t="s">
        <v>595</v>
      </c>
      <c r="E85" s="249">
        <v>9100</v>
      </c>
      <c r="F85" s="251">
        <v>6980.625</v>
      </c>
      <c r="G85" s="249">
        <v>303.3333333333333</v>
      </c>
      <c r="H85" s="251">
        <v>232.6875</v>
      </c>
      <c r="I85" s="268">
        <v>227.5</v>
      </c>
      <c r="J85" s="251">
        <v>174.515625</v>
      </c>
    </row>
    <row r="86" spans="3:10" ht="15">
      <c r="C86" s="118" t="s">
        <v>605</v>
      </c>
      <c r="D86" s="122" t="s">
        <v>597</v>
      </c>
      <c r="E86" s="249">
        <v>10500</v>
      </c>
      <c r="F86" s="251">
        <v>8893.125</v>
      </c>
      <c r="G86" s="249">
        <v>350</v>
      </c>
      <c r="H86" s="251">
        <v>296.4375</v>
      </c>
      <c r="I86" s="268">
        <v>262.5</v>
      </c>
      <c r="J86" s="251">
        <v>222.328125</v>
      </c>
    </row>
    <row r="87" spans="3:10" ht="15">
      <c r="C87" s="118"/>
      <c r="D87" s="122" t="s">
        <v>598</v>
      </c>
      <c r="E87" s="249">
        <v>16100</v>
      </c>
      <c r="F87" s="251">
        <v>15395.625</v>
      </c>
      <c r="G87" s="249">
        <v>536.6666666666666</v>
      </c>
      <c r="H87" s="251">
        <v>513.1875</v>
      </c>
      <c r="I87" s="268">
        <v>402.5</v>
      </c>
      <c r="J87" s="251">
        <v>384.890625</v>
      </c>
    </row>
    <row r="88" spans="3:10" ht="15">
      <c r="C88" s="99"/>
      <c r="D88" s="122" t="s">
        <v>394</v>
      </c>
      <c r="E88" s="249">
        <v>8400</v>
      </c>
      <c r="F88" s="251">
        <v>6693.75</v>
      </c>
      <c r="G88" s="249">
        <v>280</v>
      </c>
      <c r="H88" s="251">
        <v>223.125</v>
      </c>
      <c r="I88" s="268">
        <v>210</v>
      </c>
      <c r="J88" s="251">
        <v>167.34375</v>
      </c>
    </row>
    <row r="89" spans="3:10" ht="15">
      <c r="C89" s="118"/>
      <c r="D89" s="122" t="s">
        <v>599</v>
      </c>
      <c r="E89" s="249">
        <v>9500</v>
      </c>
      <c r="F89" s="251">
        <v>7171.875</v>
      </c>
      <c r="G89" s="249">
        <v>316.6666666666667</v>
      </c>
      <c r="H89" s="251">
        <v>239.0625</v>
      </c>
      <c r="I89" s="268">
        <v>237.5</v>
      </c>
      <c r="J89" s="251">
        <v>179.296875</v>
      </c>
    </row>
    <row r="90" spans="3:10" ht="15">
      <c r="C90" s="118"/>
      <c r="D90" s="122" t="s">
        <v>600</v>
      </c>
      <c r="E90" s="249">
        <v>10000</v>
      </c>
      <c r="F90" s="251">
        <v>7841.25</v>
      </c>
      <c r="G90" s="249">
        <v>333.3333333333333</v>
      </c>
      <c r="H90" s="251">
        <v>261.375</v>
      </c>
      <c r="I90" s="268">
        <v>250</v>
      </c>
      <c r="J90" s="251">
        <v>196.03125</v>
      </c>
    </row>
    <row r="91" spans="3:10" ht="15">
      <c r="C91" s="118"/>
      <c r="D91" s="122" t="s">
        <v>601</v>
      </c>
      <c r="E91" s="249">
        <v>11400</v>
      </c>
      <c r="F91" s="251">
        <v>9658.125</v>
      </c>
      <c r="G91" s="249">
        <v>380</v>
      </c>
      <c r="H91" s="251">
        <v>321.9375</v>
      </c>
      <c r="I91" s="268">
        <v>285</v>
      </c>
      <c r="J91" s="251">
        <v>241.453125</v>
      </c>
    </row>
    <row r="92" spans="3:10" ht="15.75" thickBot="1">
      <c r="C92" s="278"/>
      <c r="D92" s="101" t="s">
        <v>602</v>
      </c>
      <c r="E92" s="257">
        <v>17000</v>
      </c>
      <c r="F92" s="259">
        <v>16256.25</v>
      </c>
      <c r="G92" s="257">
        <v>566.6666666666666</v>
      </c>
      <c r="H92" s="259">
        <v>541.875</v>
      </c>
      <c r="I92" s="279">
        <v>425</v>
      </c>
      <c r="J92" s="259">
        <v>406.40625</v>
      </c>
    </row>
    <row r="93" spans="3:10" ht="15.75" thickTop="1">
      <c r="C93" s="117" t="s">
        <v>603</v>
      </c>
      <c r="D93" s="271" t="s">
        <v>592</v>
      </c>
      <c r="E93" s="260">
        <v>4600</v>
      </c>
      <c r="F93" s="262">
        <v>4301</v>
      </c>
      <c r="G93" s="260">
        <v>153.33333333333334</v>
      </c>
      <c r="H93" s="262">
        <v>143.36666666666667</v>
      </c>
      <c r="I93" s="272">
        <v>115</v>
      </c>
      <c r="J93" s="262">
        <v>107.525</v>
      </c>
    </row>
    <row r="94" spans="3:10" ht="15">
      <c r="C94" s="117" t="s">
        <v>338</v>
      </c>
      <c r="D94" s="122" t="s">
        <v>593</v>
      </c>
      <c r="E94" s="249">
        <v>4900</v>
      </c>
      <c r="F94" s="251">
        <v>4998</v>
      </c>
      <c r="G94" s="249">
        <v>163.33333333333334</v>
      </c>
      <c r="H94" s="251">
        <v>166.6</v>
      </c>
      <c r="I94" s="268">
        <v>122.5</v>
      </c>
      <c r="J94" s="251">
        <v>124.95</v>
      </c>
    </row>
    <row r="95" spans="3:10" ht="15">
      <c r="C95" s="469" t="s">
        <v>604</v>
      </c>
      <c r="D95" s="122" t="s">
        <v>595</v>
      </c>
      <c r="E95" s="249">
        <v>5200</v>
      </c>
      <c r="F95" s="251">
        <v>4862</v>
      </c>
      <c r="G95" s="249">
        <v>173.33333333333334</v>
      </c>
      <c r="H95" s="251">
        <v>162.06666666666666</v>
      </c>
      <c r="I95" s="268">
        <v>130</v>
      </c>
      <c r="J95" s="251">
        <v>121.55</v>
      </c>
    </row>
    <row r="96" spans="3:10" ht="15">
      <c r="C96" s="118" t="s">
        <v>605</v>
      </c>
      <c r="D96" s="122" t="s">
        <v>394</v>
      </c>
      <c r="E96" s="249">
        <v>5500</v>
      </c>
      <c r="F96" s="251">
        <v>5142.5</v>
      </c>
      <c r="G96" s="249">
        <v>183.33333333333334</v>
      </c>
      <c r="H96" s="251">
        <v>171.41666666666666</v>
      </c>
      <c r="I96" s="268">
        <v>137.5</v>
      </c>
      <c r="J96" s="251">
        <v>128.5625</v>
      </c>
    </row>
    <row r="97" spans="3:10" ht="15">
      <c r="C97" s="118"/>
      <c r="D97" s="122" t="s">
        <v>599</v>
      </c>
      <c r="E97" s="249">
        <v>5800</v>
      </c>
      <c r="F97" s="251">
        <v>5423</v>
      </c>
      <c r="G97" s="249">
        <v>193.33333333333334</v>
      </c>
      <c r="H97" s="251">
        <v>180.76666666666668</v>
      </c>
      <c r="I97" s="268">
        <v>145</v>
      </c>
      <c r="J97" s="251">
        <v>135.575</v>
      </c>
    </row>
    <row r="98" spans="3:10" ht="15.75" thickBot="1">
      <c r="C98" s="278"/>
      <c r="D98" s="101" t="s">
        <v>600</v>
      </c>
      <c r="E98" s="257">
        <v>6100</v>
      </c>
      <c r="F98" s="259">
        <v>5703.500000000001</v>
      </c>
      <c r="G98" s="257">
        <v>203.33333333333334</v>
      </c>
      <c r="H98" s="259">
        <v>190.1166666666667</v>
      </c>
      <c r="I98" s="279">
        <v>152.5</v>
      </c>
      <c r="J98" s="259">
        <v>142.58750000000003</v>
      </c>
    </row>
    <row r="99" spans="3:10" ht="15.75" thickTop="1">
      <c r="C99" s="117"/>
      <c r="D99" s="271" t="s">
        <v>592</v>
      </c>
      <c r="E99" s="260">
        <v>8200</v>
      </c>
      <c r="F99" s="262">
        <v>8364</v>
      </c>
      <c r="G99" s="260">
        <v>273.3333333333333</v>
      </c>
      <c r="H99" s="262">
        <v>278.8</v>
      </c>
      <c r="I99" s="272">
        <v>205</v>
      </c>
      <c r="J99" s="262">
        <v>209.1</v>
      </c>
    </row>
    <row r="100" spans="3:10" ht="15">
      <c r="C100" s="117" t="s">
        <v>606</v>
      </c>
      <c r="D100" s="122" t="s">
        <v>593</v>
      </c>
      <c r="E100" s="249">
        <v>9400</v>
      </c>
      <c r="F100" s="251">
        <v>9588</v>
      </c>
      <c r="G100" s="249">
        <v>313.3333333333333</v>
      </c>
      <c r="H100" s="251">
        <v>319.6</v>
      </c>
      <c r="I100" s="268">
        <v>235</v>
      </c>
      <c r="J100" s="251">
        <v>239.7</v>
      </c>
    </row>
    <row r="101" spans="3:10" ht="15">
      <c r="C101" s="469" t="s">
        <v>607</v>
      </c>
      <c r="D101" s="122" t="s">
        <v>595</v>
      </c>
      <c r="E101" s="249">
        <v>10000</v>
      </c>
      <c r="F101" s="251">
        <v>10200</v>
      </c>
      <c r="G101" s="249">
        <v>333.3333333333333</v>
      </c>
      <c r="H101" s="251">
        <v>340</v>
      </c>
      <c r="I101" s="268">
        <v>250</v>
      </c>
      <c r="J101" s="251">
        <v>255</v>
      </c>
    </row>
    <row r="102" spans="3:10" ht="15">
      <c r="C102" s="469" t="s">
        <v>608</v>
      </c>
      <c r="D102" s="122" t="s">
        <v>601</v>
      </c>
      <c r="E102" s="249">
        <v>11500</v>
      </c>
      <c r="F102" s="251">
        <v>11730</v>
      </c>
      <c r="G102" s="249">
        <v>383.3333333333333</v>
      </c>
      <c r="H102" s="251">
        <v>391</v>
      </c>
      <c r="I102" s="268">
        <v>287.5</v>
      </c>
      <c r="J102" s="251">
        <v>293.25</v>
      </c>
    </row>
    <row r="103" spans="3:10" ht="15">
      <c r="C103" s="469" t="s">
        <v>609</v>
      </c>
      <c r="D103" s="122" t="s">
        <v>602</v>
      </c>
      <c r="E103" s="249">
        <v>17700</v>
      </c>
      <c r="F103" s="251">
        <v>18054</v>
      </c>
      <c r="G103" s="249">
        <v>590</v>
      </c>
      <c r="H103" s="251">
        <v>601.8</v>
      </c>
      <c r="I103" s="268">
        <v>442.5</v>
      </c>
      <c r="J103" s="251">
        <v>451.35</v>
      </c>
    </row>
    <row r="104" spans="3:10" ht="15">
      <c r="C104" s="469" t="s">
        <v>610</v>
      </c>
      <c r="D104" s="122" t="s">
        <v>394</v>
      </c>
      <c r="E104" s="249">
        <v>9100</v>
      </c>
      <c r="F104" s="251">
        <v>9282</v>
      </c>
      <c r="G104" s="249">
        <v>303.3333333333333</v>
      </c>
      <c r="H104" s="251">
        <v>309.4</v>
      </c>
      <c r="I104" s="268">
        <v>227.5</v>
      </c>
      <c r="J104" s="251">
        <v>232.05</v>
      </c>
    </row>
    <row r="105" spans="3:10" ht="15">
      <c r="C105" s="469" t="s">
        <v>611</v>
      </c>
      <c r="D105" s="122" t="s">
        <v>599</v>
      </c>
      <c r="E105" s="249">
        <v>10300</v>
      </c>
      <c r="F105" s="251">
        <v>10506</v>
      </c>
      <c r="G105" s="249">
        <v>343.3333333333333</v>
      </c>
      <c r="H105" s="251">
        <v>350.2</v>
      </c>
      <c r="I105" s="268">
        <v>257.5</v>
      </c>
      <c r="J105" s="251">
        <v>262.65</v>
      </c>
    </row>
    <row r="106" spans="3:10" ht="15">
      <c r="C106" s="118"/>
      <c r="D106" s="122" t="s">
        <v>600</v>
      </c>
      <c r="E106" s="249">
        <v>10900</v>
      </c>
      <c r="F106" s="251">
        <v>11118</v>
      </c>
      <c r="G106" s="249">
        <v>363.3333333333333</v>
      </c>
      <c r="H106" s="251">
        <v>370.6</v>
      </c>
      <c r="I106" s="268">
        <v>272.5</v>
      </c>
      <c r="J106" s="251">
        <v>277.95</v>
      </c>
    </row>
    <row r="107" spans="3:10" ht="15">
      <c r="C107" s="118"/>
      <c r="D107" s="122" t="s">
        <v>601</v>
      </c>
      <c r="E107" s="249">
        <v>12400</v>
      </c>
      <c r="F107" s="251">
        <v>12648</v>
      </c>
      <c r="G107" s="249">
        <v>413.3333333333333</v>
      </c>
      <c r="H107" s="251">
        <v>421.6</v>
      </c>
      <c r="I107" s="268">
        <v>310</v>
      </c>
      <c r="J107" s="251">
        <v>316.2</v>
      </c>
    </row>
    <row r="108" spans="3:10" ht="15.75" thickBot="1">
      <c r="C108" s="352"/>
      <c r="D108" s="470" t="s">
        <v>602</v>
      </c>
      <c r="E108" s="294">
        <v>18600</v>
      </c>
      <c r="F108" s="281">
        <v>18972</v>
      </c>
      <c r="G108" s="294">
        <v>620</v>
      </c>
      <c r="H108" s="281">
        <v>632.4</v>
      </c>
      <c r="I108" s="280">
        <v>465</v>
      </c>
      <c r="J108" s="281">
        <v>474.3</v>
      </c>
    </row>
    <row r="109" spans="3:10" ht="15.75" thickBot="1">
      <c r="C109" s="92"/>
      <c r="D109" s="93"/>
      <c r="E109" s="361"/>
      <c r="F109" s="362"/>
      <c r="G109" s="361"/>
      <c r="H109" s="363"/>
      <c r="I109" s="361"/>
      <c r="J109" s="363"/>
    </row>
    <row r="110" spans="3:10" ht="15">
      <c r="C110" s="285" t="s">
        <v>188</v>
      </c>
      <c r="D110" s="287" t="s">
        <v>189</v>
      </c>
      <c r="E110" s="286">
        <v>8800</v>
      </c>
      <c r="F110" s="276">
        <v>6000</v>
      </c>
      <c r="G110" s="286">
        <v>293.3333333333333</v>
      </c>
      <c r="H110" s="276">
        <v>200</v>
      </c>
      <c r="I110" s="286">
        <v>220</v>
      </c>
      <c r="J110" s="276">
        <v>150</v>
      </c>
    </row>
    <row r="111" spans="3:10" ht="15">
      <c r="C111" s="117" t="s">
        <v>190</v>
      </c>
      <c r="D111" s="288" t="s">
        <v>171</v>
      </c>
      <c r="E111" s="249">
        <v>9400</v>
      </c>
      <c r="F111" s="251">
        <v>7320</v>
      </c>
      <c r="G111" s="249">
        <v>313.3333333333333</v>
      </c>
      <c r="H111" s="251">
        <v>244</v>
      </c>
      <c r="I111" s="249">
        <v>235</v>
      </c>
      <c r="J111" s="251">
        <v>183</v>
      </c>
    </row>
    <row r="112" spans="3:10" ht="15">
      <c r="C112" s="118" t="s">
        <v>191</v>
      </c>
      <c r="D112" s="288" t="s">
        <v>173</v>
      </c>
      <c r="E112" s="249">
        <v>9400</v>
      </c>
      <c r="F112" s="251">
        <v>8760</v>
      </c>
      <c r="G112" s="249">
        <v>313.3333333333333</v>
      </c>
      <c r="H112" s="251">
        <v>292</v>
      </c>
      <c r="I112" s="249">
        <v>235</v>
      </c>
      <c r="J112" s="251">
        <v>219</v>
      </c>
    </row>
    <row r="113" spans="3:10" s="96" customFormat="1" ht="15">
      <c r="C113" s="112" t="s">
        <v>192</v>
      </c>
      <c r="D113" s="288" t="s">
        <v>172</v>
      </c>
      <c r="E113" s="249">
        <v>12900</v>
      </c>
      <c r="F113" s="251">
        <v>7320</v>
      </c>
      <c r="G113" s="249">
        <v>430</v>
      </c>
      <c r="H113" s="251">
        <v>244</v>
      </c>
      <c r="I113" s="249">
        <v>322.5</v>
      </c>
      <c r="J113" s="251">
        <v>183</v>
      </c>
    </row>
    <row r="114" spans="3:10" s="96" customFormat="1" ht="15">
      <c r="C114" s="112"/>
      <c r="D114" s="288" t="s">
        <v>174</v>
      </c>
      <c r="E114" s="249">
        <v>12900</v>
      </c>
      <c r="F114" s="251">
        <v>8760</v>
      </c>
      <c r="G114" s="249">
        <v>430</v>
      </c>
      <c r="H114" s="251">
        <v>292</v>
      </c>
      <c r="I114" s="249">
        <v>322.5</v>
      </c>
      <c r="J114" s="251">
        <v>219</v>
      </c>
    </row>
    <row r="115" spans="3:10" ht="15.75" thickBot="1">
      <c r="C115" s="113"/>
      <c r="D115" s="359" t="s">
        <v>125</v>
      </c>
      <c r="E115" s="257">
        <v>3000</v>
      </c>
      <c r="F115" s="259">
        <v>2200</v>
      </c>
      <c r="G115" s="257">
        <v>100</v>
      </c>
      <c r="H115" s="259">
        <v>73.33333333333333</v>
      </c>
      <c r="I115" s="257">
        <v>75</v>
      </c>
      <c r="J115" s="259">
        <v>55</v>
      </c>
    </row>
    <row r="116" spans="3:10" ht="15.75" thickTop="1">
      <c r="C116" s="118" t="s">
        <v>191</v>
      </c>
      <c r="D116" s="291" t="s">
        <v>189</v>
      </c>
      <c r="E116" s="260">
        <v>9400</v>
      </c>
      <c r="F116" s="262">
        <v>8360</v>
      </c>
      <c r="G116" s="260">
        <v>313.3333333333333</v>
      </c>
      <c r="H116" s="262">
        <v>278.6666666666667</v>
      </c>
      <c r="I116" s="260">
        <v>235</v>
      </c>
      <c r="J116" s="262">
        <v>209</v>
      </c>
    </row>
    <row r="117" spans="3:10" s="96" customFormat="1" ht="15">
      <c r="C117" s="112" t="s">
        <v>193</v>
      </c>
      <c r="D117" s="288" t="s">
        <v>171</v>
      </c>
      <c r="E117" s="249">
        <v>12300</v>
      </c>
      <c r="F117" s="251">
        <v>10920</v>
      </c>
      <c r="G117" s="249">
        <v>410</v>
      </c>
      <c r="H117" s="251">
        <v>364</v>
      </c>
      <c r="I117" s="249">
        <v>307.5</v>
      </c>
      <c r="J117" s="251">
        <v>273</v>
      </c>
    </row>
    <row r="118" spans="3:10" ht="15">
      <c r="C118" s="112" t="s">
        <v>194</v>
      </c>
      <c r="D118" s="288" t="s">
        <v>173</v>
      </c>
      <c r="E118" s="249">
        <v>12900</v>
      </c>
      <c r="F118" s="251">
        <v>12100.000000000002</v>
      </c>
      <c r="G118" s="249">
        <v>430</v>
      </c>
      <c r="H118" s="251">
        <v>403.33333333333337</v>
      </c>
      <c r="I118" s="249">
        <v>322.5</v>
      </c>
      <c r="J118" s="251">
        <v>302.50000000000006</v>
      </c>
    </row>
    <row r="119" spans="3:10" ht="15">
      <c r="C119" s="112" t="s">
        <v>195</v>
      </c>
      <c r="D119" s="288" t="s">
        <v>172</v>
      </c>
      <c r="E119" s="249">
        <v>12900</v>
      </c>
      <c r="F119" s="251">
        <v>10010</v>
      </c>
      <c r="G119" s="249">
        <v>430</v>
      </c>
      <c r="H119" s="251">
        <v>333.6666666666667</v>
      </c>
      <c r="I119" s="249">
        <v>322.5</v>
      </c>
      <c r="J119" s="251">
        <v>250.25</v>
      </c>
    </row>
    <row r="120" spans="3:10" ht="15">
      <c r="C120" s="112"/>
      <c r="D120" s="288" t="s">
        <v>174</v>
      </c>
      <c r="E120" s="249">
        <v>12900</v>
      </c>
      <c r="F120" s="251">
        <v>12100.000000000002</v>
      </c>
      <c r="G120" s="249">
        <v>430</v>
      </c>
      <c r="H120" s="251">
        <v>403.33333333333337</v>
      </c>
      <c r="I120" s="249">
        <v>322.5</v>
      </c>
      <c r="J120" s="251">
        <v>302.50000000000006</v>
      </c>
    </row>
    <row r="121" spans="3:10" s="96" customFormat="1" ht="15.75" thickBot="1">
      <c r="C121" s="113"/>
      <c r="D121" s="359" t="s">
        <v>125</v>
      </c>
      <c r="E121" s="257">
        <v>3000</v>
      </c>
      <c r="F121" s="259">
        <v>3300.0000000000005</v>
      </c>
      <c r="G121" s="257">
        <v>100</v>
      </c>
      <c r="H121" s="259">
        <v>110.00000000000001</v>
      </c>
      <c r="I121" s="257">
        <v>75</v>
      </c>
      <c r="J121" s="259">
        <v>82.50000000000001</v>
      </c>
    </row>
    <row r="122" spans="3:10" ht="15.75" thickTop="1">
      <c r="C122" s="117" t="s">
        <v>42</v>
      </c>
      <c r="D122" s="291" t="s">
        <v>189</v>
      </c>
      <c r="E122" s="260">
        <v>8800</v>
      </c>
      <c r="F122" s="262">
        <v>5280</v>
      </c>
      <c r="G122" s="260">
        <v>293.3333333333333</v>
      </c>
      <c r="H122" s="262">
        <v>176</v>
      </c>
      <c r="I122" s="260">
        <v>220</v>
      </c>
      <c r="J122" s="262">
        <v>132</v>
      </c>
    </row>
    <row r="123" spans="3:10" ht="15">
      <c r="C123" s="117" t="s">
        <v>196</v>
      </c>
      <c r="D123" s="288" t="s">
        <v>171</v>
      </c>
      <c r="E123" s="249">
        <v>9400</v>
      </c>
      <c r="F123" s="251">
        <v>6600</v>
      </c>
      <c r="G123" s="249">
        <v>313.3333333333333</v>
      </c>
      <c r="H123" s="251">
        <v>196.42857142857142</v>
      </c>
      <c r="I123" s="249">
        <v>235</v>
      </c>
      <c r="J123" s="251">
        <v>137.5</v>
      </c>
    </row>
    <row r="124" spans="3:10" ht="15">
      <c r="C124" s="118" t="s">
        <v>197</v>
      </c>
      <c r="D124" s="288" t="s">
        <v>173</v>
      </c>
      <c r="E124" s="249"/>
      <c r="F124" s="251">
        <v>7920</v>
      </c>
      <c r="G124" s="249">
        <v>313.3333333333333</v>
      </c>
      <c r="H124" s="251">
        <v>264</v>
      </c>
      <c r="I124" s="249">
        <v>235</v>
      </c>
      <c r="J124" s="251">
        <v>198</v>
      </c>
    </row>
    <row r="125" spans="3:10" ht="15">
      <c r="C125" s="112" t="s">
        <v>198</v>
      </c>
      <c r="D125" s="288" t="s">
        <v>172</v>
      </c>
      <c r="E125" s="249"/>
      <c r="F125" s="251">
        <v>6600</v>
      </c>
      <c r="G125" s="249">
        <v>430</v>
      </c>
      <c r="H125" s="251">
        <v>220</v>
      </c>
      <c r="I125" s="249">
        <v>322.5</v>
      </c>
      <c r="J125" s="251">
        <v>165</v>
      </c>
    </row>
    <row r="126" spans="3:10" ht="15">
      <c r="C126" s="112" t="s">
        <v>199</v>
      </c>
      <c r="D126" s="288" t="s">
        <v>174</v>
      </c>
      <c r="E126" s="249"/>
      <c r="F126" s="251">
        <v>7920</v>
      </c>
      <c r="G126" s="249">
        <v>430</v>
      </c>
      <c r="H126" s="251">
        <v>264</v>
      </c>
      <c r="I126" s="249">
        <v>322.5</v>
      </c>
      <c r="J126" s="251">
        <v>198</v>
      </c>
    </row>
    <row r="127" spans="1:10" ht="15.75" thickBot="1">
      <c r="A127" s="112"/>
      <c r="B127" s="112"/>
      <c r="C127" s="365"/>
      <c r="D127" s="364" t="s">
        <v>125</v>
      </c>
      <c r="E127" s="294">
        <v>0</v>
      </c>
      <c r="F127" s="281">
        <v>2200</v>
      </c>
      <c r="G127" s="294">
        <v>100</v>
      </c>
      <c r="H127" s="281">
        <v>73.33333333333333</v>
      </c>
      <c r="I127" s="294">
        <v>75</v>
      </c>
      <c r="J127" s="281">
        <v>55</v>
      </c>
    </row>
    <row r="128" spans="1:10" ht="15.75" thickBot="1">
      <c r="A128" s="112"/>
      <c r="B128" s="112"/>
      <c r="C128" s="115"/>
      <c r="E128" s="361"/>
      <c r="F128" s="362"/>
      <c r="G128" s="361"/>
      <c r="H128" s="363"/>
      <c r="I128" s="361"/>
      <c r="J128" s="363"/>
    </row>
    <row r="129" spans="3:10" ht="15">
      <c r="C129" s="116" t="s">
        <v>200</v>
      </c>
      <c r="D129" s="287" t="s">
        <v>171</v>
      </c>
      <c r="E129" s="267">
        <v>8800</v>
      </c>
      <c r="F129" s="366">
        <v>4320</v>
      </c>
      <c r="G129" s="286">
        <v>293.3333333333333</v>
      </c>
      <c r="H129" s="276">
        <v>144</v>
      </c>
      <c r="I129" s="286">
        <v>220</v>
      </c>
      <c r="J129" s="276">
        <v>108</v>
      </c>
    </row>
    <row r="130" spans="1:10" ht="15">
      <c r="A130" s="510"/>
      <c r="B130" s="510"/>
      <c r="C130" s="117" t="s">
        <v>190</v>
      </c>
      <c r="D130" s="288" t="s">
        <v>173</v>
      </c>
      <c r="E130" s="268">
        <v>9400</v>
      </c>
      <c r="F130" s="250">
        <v>5880</v>
      </c>
      <c r="G130" s="249">
        <v>313.3333333333333</v>
      </c>
      <c r="H130" s="251">
        <v>196</v>
      </c>
      <c r="I130" s="249">
        <v>235</v>
      </c>
      <c r="J130" s="251">
        <v>147</v>
      </c>
    </row>
    <row r="131" spans="1:10" ht="15">
      <c r="A131" s="511"/>
      <c r="B131" s="511"/>
      <c r="C131" s="118" t="s">
        <v>191</v>
      </c>
      <c r="D131" s="288" t="s">
        <v>172</v>
      </c>
      <c r="E131" s="268">
        <v>12300</v>
      </c>
      <c r="F131" s="250">
        <v>5250</v>
      </c>
      <c r="G131" s="249">
        <v>410</v>
      </c>
      <c r="H131" s="251">
        <v>175</v>
      </c>
      <c r="I131" s="249">
        <v>307.5</v>
      </c>
      <c r="J131" s="251">
        <v>131.25</v>
      </c>
    </row>
    <row r="132" spans="1:10" ht="15">
      <c r="A132" s="511"/>
      <c r="B132" s="511"/>
      <c r="C132" s="112" t="s">
        <v>192</v>
      </c>
      <c r="D132" s="288" t="s">
        <v>174</v>
      </c>
      <c r="E132" s="268">
        <v>12900</v>
      </c>
      <c r="F132" s="250">
        <v>6600</v>
      </c>
      <c r="G132" s="249">
        <v>430</v>
      </c>
      <c r="H132" s="251">
        <v>220</v>
      </c>
      <c r="I132" s="249">
        <v>322.5</v>
      </c>
      <c r="J132" s="251">
        <v>165</v>
      </c>
    </row>
    <row r="133" spans="1:10" ht="15.75" thickBot="1">
      <c r="A133" s="511"/>
      <c r="B133" s="511"/>
      <c r="C133" s="299"/>
      <c r="D133" s="359" t="s">
        <v>201</v>
      </c>
      <c r="E133" s="279">
        <v>3000</v>
      </c>
      <c r="F133" s="258">
        <v>1650.0000000000002</v>
      </c>
      <c r="G133" s="257">
        <v>100</v>
      </c>
      <c r="H133" s="259">
        <v>55.00000000000001</v>
      </c>
      <c r="I133" s="257">
        <v>75</v>
      </c>
      <c r="J133" s="259">
        <v>41.25000000000001</v>
      </c>
    </row>
    <row r="134" spans="1:10" ht="15.75" thickTop="1">
      <c r="A134" s="120"/>
      <c r="B134" s="277"/>
      <c r="C134" s="118" t="s">
        <v>191</v>
      </c>
      <c r="D134" s="291" t="s">
        <v>171</v>
      </c>
      <c r="E134" s="272">
        <v>8800</v>
      </c>
      <c r="F134" s="261">
        <v>6240</v>
      </c>
      <c r="G134" s="260">
        <v>293.3333333333333</v>
      </c>
      <c r="H134" s="262">
        <v>208</v>
      </c>
      <c r="I134" s="260">
        <v>220</v>
      </c>
      <c r="J134" s="262">
        <v>156</v>
      </c>
    </row>
    <row r="135" spans="1:10" ht="15">
      <c r="A135" s="120"/>
      <c r="B135" s="277"/>
      <c r="C135" s="112" t="s">
        <v>193</v>
      </c>
      <c r="D135" s="288" t="s">
        <v>173</v>
      </c>
      <c r="E135" s="268">
        <v>9400</v>
      </c>
      <c r="F135" s="250">
        <v>8880</v>
      </c>
      <c r="G135" s="249">
        <v>313.3333333333333</v>
      </c>
      <c r="H135" s="251">
        <v>296</v>
      </c>
      <c r="I135" s="249">
        <v>235</v>
      </c>
      <c r="J135" s="251">
        <v>222</v>
      </c>
    </row>
    <row r="136" spans="1:10" ht="15">
      <c r="A136" s="120"/>
      <c r="B136" s="277"/>
      <c r="C136" s="112" t="s">
        <v>194</v>
      </c>
      <c r="D136" s="288" t="s">
        <v>172</v>
      </c>
      <c r="E136" s="268">
        <v>12300</v>
      </c>
      <c r="F136" s="250">
        <v>6960</v>
      </c>
      <c r="G136" s="249">
        <v>410</v>
      </c>
      <c r="H136" s="251">
        <v>232</v>
      </c>
      <c r="I136" s="249">
        <v>307.5</v>
      </c>
      <c r="J136" s="251">
        <v>174</v>
      </c>
    </row>
    <row r="137" spans="1:10" ht="15">
      <c r="A137" s="120"/>
      <c r="B137" s="277"/>
      <c r="C137" s="112" t="s">
        <v>195</v>
      </c>
      <c r="D137" s="288" t="s">
        <v>174</v>
      </c>
      <c r="E137" s="268">
        <v>12900</v>
      </c>
      <c r="F137" s="250">
        <v>9600</v>
      </c>
      <c r="G137" s="249">
        <v>430</v>
      </c>
      <c r="H137" s="251">
        <v>320</v>
      </c>
      <c r="I137" s="249">
        <v>322.5</v>
      </c>
      <c r="J137" s="251">
        <v>240</v>
      </c>
    </row>
    <row r="138" spans="1:10" ht="15.75" thickBot="1">
      <c r="A138" s="511"/>
      <c r="B138" s="511"/>
      <c r="C138" s="299"/>
      <c r="D138" s="359" t="s">
        <v>201</v>
      </c>
      <c r="E138" s="279">
        <v>3000</v>
      </c>
      <c r="F138" s="258">
        <v>2200</v>
      </c>
      <c r="G138" s="257">
        <v>100</v>
      </c>
      <c r="H138" s="259">
        <v>73.33333333333333</v>
      </c>
      <c r="I138" s="257">
        <v>75</v>
      </c>
      <c r="J138" s="259">
        <v>55</v>
      </c>
    </row>
    <row r="139" spans="1:10" ht="15.75" thickTop="1">
      <c r="A139" s="511"/>
      <c r="B139" s="511"/>
      <c r="C139" s="117" t="s">
        <v>42</v>
      </c>
      <c r="D139" s="291" t="s">
        <v>171</v>
      </c>
      <c r="E139" s="272">
        <v>8800</v>
      </c>
      <c r="F139" s="261">
        <v>3960</v>
      </c>
      <c r="G139" s="260">
        <v>293.3333333333333</v>
      </c>
      <c r="H139" s="262">
        <v>132</v>
      </c>
      <c r="I139" s="260">
        <v>220</v>
      </c>
      <c r="J139" s="262">
        <v>99</v>
      </c>
    </row>
    <row r="140" spans="1:10" ht="15">
      <c r="A140" s="511"/>
      <c r="B140" s="511"/>
      <c r="C140" s="117" t="s">
        <v>196</v>
      </c>
      <c r="D140" s="288" t="s">
        <v>173</v>
      </c>
      <c r="E140" s="268">
        <v>9400</v>
      </c>
      <c r="F140" s="250">
        <v>5280</v>
      </c>
      <c r="G140" s="249">
        <v>313.3333333333333</v>
      </c>
      <c r="H140" s="251">
        <v>176</v>
      </c>
      <c r="I140" s="249">
        <v>235</v>
      </c>
      <c r="J140" s="251">
        <v>132</v>
      </c>
    </row>
    <row r="141" spans="1:10" ht="15">
      <c r="A141" s="120"/>
      <c r="B141" s="277"/>
      <c r="C141" s="118" t="s">
        <v>197</v>
      </c>
      <c r="D141" s="288" t="s">
        <v>172</v>
      </c>
      <c r="E141" s="268">
        <v>12300</v>
      </c>
      <c r="F141" s="250">
        <v>4875</v>
      </c>
      <c r="G141" s="249">
        <v>410</v>
      </c>
      <c r="H141" s="251">
        <v>162.5</v>
      </c>
      <c r="I141" s="249">
        <v>307.5</v>
      </c>
      <c r="J141" s="251">
        <v>121.875</v>
      </c>
    </row>
    <row r="142" spans="1:10" ht="15">
      <c r="A142" s="120"/>
      <c r="B142" s="277"/>
      <c r="C142" s="112" t="s">
        <v>198</v>
      </c>
      <c r="D142" s="288" t="s">
        <v>174</v>
      </c>
      <c r="E142" s="268">
        <v>12900</v>
      </c>
      <c r="F142" s="250">
        <v>6000</v>
      </c>
      <c r="G142" s="249">
        <v>430</v>
      </c>
      <c r="H142" s="251">
        <v>200</v>
      </c>
      <c r="I142" s="249">
        <v>322.5</v>
      </c>
      <c r="J142" s="251">
        <v>150</v>
      </c>
    </row>
    <row r="143" spans="1:10" ht="15.75" thickBot="1">
      <c r="A143" s="120"/>
      <c r="B143" s="277"/>
      <c r="C143" s="114" t="s">
        <v>199</v>
      </c>
      <c r="D143" s="364" t="s">
        <v>201</v>
      </c>
      <c r="E143" s="280">
        <v>3000</v>
      </c>
      <c r="F143" s="303">
        <v>1650.0000000000002</v>
      </c>
      <c r="G143" s="294">
        <v>100</v>
      </c>
      <c r="H143" s="281">
        <v>55.00000000000001</v>
      </c>
      <c r="I143" s="294">
        <v>75</v>
      </c>
      <c r="J143" s="281">
        <v>41.25000000000001</v>
      </c>
    </row>
    <row r="144" spans="1:10" ht="15.75" thickBot="1">
      <c r="A144" s="120"/>
      <c r="B144" s="277"/>
      <c r="C144" s="115"/>
      <c r="E144" s="292"/>
      <c r="F144" s="282"/>
      <c r="G144" s="292"/>
      <c r="H144" s="275"/>
      <c r="I144" s="292"/>
      <c r="J144" s="275"/>
    </row>
    <row r="145" spans="1:10" ht="15">
      <c r="A145" s="511"/>
      <c r="B145" s="517"/>
      <c r="C145" s="116" t="s">
        <v>138</v>
      </c>
      <c r="D145" s="287" t="s">
        <v>139</v>
      </c>
      <c r="E145" s="286">
        <v>6800</v>
      </c>
      <c r="F145" s="276">
        <v>5760</v>
      </c>
      <c r="G145" s="286">
        <v>226.66666666666666</v>
      </c>
      <c r="H145" s="276">
        <v>192</v>
      </c>
      <c r="I145" s="267">
        <v>170</v>
      </c>
      <c r="J145" s="276">
        <v>144</v>
      </c>
    </row>
    <row r="146" spans="1:10" ht="15">
      <c r="A146" s="96"/>
      <c r="B146" s="96"/>
      <c r="C146" s="118" t="s">
        <v>686</v>
      </c>
      <c r="D146" s="288" t="s">
        <v>140</v>
      </c>
      <c r="E146" s="295">
        <v>7200</v>
      </c>
      <c r="F146" s="251">
        <v>6976.000000000001</v>
      </c>
      <c r="G146" s="249">
        <v>240</v>
      </c>
      <c r="H146" s="251">
        <v>232.53333333333336</v>
      </c>
      <c r="I146" s="268">
        <v>180</v>
      </c>
      <c r="J146" s="251">
        <v>174.40000000000003</v>
      </c>
    </row>
    <row r="147" spans="1:10" ht="15">
      <c r="A147" s="96"/>
      <c r="B147" s="96"/>
      <c r="C147" s="117" t="s">
        <v>42</v>
      </c>
      <c r="D147" s="288" t="s">
        <v>276</v>
      </c>
      <c r="E147" s="295">
        <v>8000</v>
      </c>
      <c r="F147" s="251">
        <v>7848.000000000001</v>
      </c>
      <c r="G147" s="249">
        <v>266.6666666666667</v>
      </c>
      <c r="H147" s="251">
        <v>261.6</v>
      </c>
      <c r="I147" s="268">
        <v>200</v>
      </c>
      <c r="J147" s="251">
        <v>196.20000000000002</v>
      </c>
    </row>
    <row r="148" spans="1:10" ht="15">
      <c r="A148" s="96"/>
      <c r="B148" s="96"/>
      <c r="C148" s="118" t="s">
        <v>687</v>
      </c>
      <c r="D148" s="288" t="s">
        <v>688</v>
      </c>
      <c r="E148" s="295">
        <v>11400</v>
      </c>
      <c r="F148" s="251">
        <v>9680</v>
      </c>
      <c r="G148" s="249">
        <v>380</v>
      </c>
      <c r="H148" s="251">
        <v>322.6666666666667</v>
      </c>
      <c r="I148" s="268">
        <v>285</v>
      </c>
      <c r="J148" s="251">
        <v>242</v>
      </c>
    </row>
    <row r="149" spans="1:10" ht="15.75" thickBot="1">
      <c r="A149" s="96"/>
      <c r="B149" s="96"/>
      <c r="C149" s="278" t="s">
        <v>689</v>
      </c>
      <c r="D149" s="359" t="s">
        <v>202</v>
      </c>
      <c r="E149" s="388">
        <v>18800</v>
      </c>
      <c r="F149" s="259">
        <v>18040</v>
      </c>
      <c r="G149" s="257">
        <v>626.6666666666666</v>
      </c>
      <c r="H149" s="259">
        <v>601.3333333333334</v>
      </c>
      <c r="I149" s="279">
        <v>470</v>
      </c>
      <c r="J149" s="259">
        <v>242</v>
      </c>
    </row>
    <row r="150" spans="1:10" ht="15.75" thickTop="1">
      <c r="A150" s="96"/>
      <c r="B150" s="96"/>
      <c r="C150" s="117" t="s">
        <v>606</v>
      </c>
      <c r="D150" s="291" t="s">
        <v>139</v>
      </c>
      <c r="E150" s="387">
        <v>0</v>
      </c>
      <c r="F150" s="262">
        <v>9750</v>
      </c>
      <c r="G150" s="260">
        <v>0</v>
      </c>
      <c r="H150" s="262">
        <v>325</v>
      </c>
      <c r="I150" s="272">
        <v>0</v>
      </c>
      <c r="J150" s="262">
        <v>243.75</v>
      </c>
    </row>
    <row r="151" spans="1:10" ht="15">
      <c r="A151" s="96"/>
      <c r="B151" s="96"/>
      <c r="C151" s="118" t="s">
        <v>690</v>
      </c>
      <c r="D151" s="288" t="s">
        <v>140</v>
      </c>
      <c r="E151" s="295">
        <v>0</v>
      </c>
      <c r="F151" s="251">
        <v>11500</v>
      </c>
      <c r="G151" s="249">
        <v>0</v>
      </c>
      <c r="H151" s="251">
        <v>383.3333333333333</v>
      </c>
      <c r="I151" s="268">
        <v>0</v>
      </c>
      <c r="J151" s="251">
        <v>287.5</v>
      </c>
    </row>
    <row r="152" spans="1:10" ht="15">
      <c r="A152" s="96"/>
      <c r="B152" s="96"/>
      <c r="C152" s="118" t="s">
        <v>691</v>
      </c>
      <c r="D152" s="288" t="s">
        <v>276</v>
      </c>
      <c r="E152" s="295">
        <v>0</v>
      </c>
      <c r="F152" s="251">
        <v>13500</v>
      </c>
      <c r="G152" s="249">
        <v>0</v>
      </c>
      <c r="H152" s="251">
        <v>450</v>
      </c>
      <c r="I152" s="268">
        <v>0</v>
      </c>
      <c r="J152" s="251">
        <v>337.5</v>
      </c>
    </row>
    <row r="153" spans="1:10" ht="15">
      <c r="A153" s="96"/>
      <c r="B153" s="96"/>
      <c r="C153" s="118" t="s">
        <v>692</v>
      </c>
      <c r="D153" s="288" t="s">
        <v>688</v>
      </c>
      <c r="E153" s="295">
        <v>0</v>
      </c>
      <c r="F153" s="251">
        <v>16500</v>
      </c>
      <c r="G153" s="249">
        <v>0</v>
      </c>
      <c r="H153" s="251">
        <v>550</v>
      </c>
      <c r="I153" s="268">
        <v>0</v>
      </c>
      <c r="J153" s="251">
        <v>412.5</v>
      </c>
    </row>
    <row r="154" spans="1:10" ht="15.75" thickBot="1">
      <c r="A154" s="96"/>
      <c r="B154" s="96"/>
      <c r="C154" s="94" t="s">
        <v>695</v>
      </c>
      <c r="D154" s="359" t="s">
        <v>202</v>
      </c>
      <c r="E154" s="388">
        <v>0</v>
      </c>
      <c r="F154" s="259">
        <v>28000</v>
      </c>
      <c r="G154" s="257">
        <v>0</v>
      </c>
      <c r="H154" s="259">
        <v>933.3333333333334</v>
      </c>
      <c r="I154" s="279">
        <v>0</v>
      </c>
      <c r="J154" s="259">
        <v>412.5</v>
      </c>
    </row>
    <row r="155" spans="1:10" ht="15.75" thickTop="1">
      <c r="A155" s="96"/>
      <c r="B155" s="96"/>
      <c r="C155" s="99"/>
      <c r="D155" s="291" t="s">
        <v>139</v>
      </c>
      <c r="E155" s="387">
        <v>0</v>
      </c>
      <c r="F155" s="262">
        <v>8160</v>
      </c>
      <c r="G155" s="260">
        <v>0</v>
      </c>
      <c r="H155" s="262">
        <v>272</v>
      </c>
      <c r="I155" s="272">
        <v>0</v>
      </c>
      <c r="J155" s="262">
        <v>204</v>
      </c>
    </row>
    <row r="156" spans="1:10" ht="15">
      <c r="A156" s="96"/>
      <c r="B156" s="96"/>
      <c r="C156" s="117" t="s">
        <v>693</v>
      </c>
      <c r="D156" s="288" t="s">
        <v>140</v>
      </c>
      <c r="E156" s="295">
        <v>0</v>
      </c>
      <c r="F156" s="251">
        <v>9600</v>
      </c>
      <c r="G156" s="249">
        <v>0</v>
      </c>
      <c r="H156" s="251">
        <v>320</v>
      </c>
      <c r="I156" s="268">
        <v>0</v>
      </c>
      <c r="J156" s="251">
        <v>240</v>
      </c>
    </row>
    <row r="157" spans="1:10" ht="15">
      <c r="A157" s="96"/>
      <c r="B157" s="96"/>
      <c r="C157" s="99"/>
      <c r="D157" s="288" t="s">
        <v>276</v>
      </c>
      <c r="E157" s="295">
        <v>0</v>
      </c>
      <c r="F157" s="251">
        <v>11040</v>
      </c>
      <c r="G157" s="249">
        <v>0</v>
      </c>
      <c r="H157" s="251">
        <v>368</v>
      </c>
      <c r="I157" s="268">
        <v>0</v>
      </c>
      <c r="J157" s="251">
        <v>276</v>
      </c>
    </row>
    <row r="158" spans="1:10" ht="15">
      <c r="A158" s="96"/>
      <c r="B158" s="96"/>
      <c r="C158" s="99"/>
      <c r="D158" s="288" t="s">
        <v>688</v>
      </c>
      <c r="E158" s="295">
        <v>0</v>
      </c>
      <c r="F158" s="251">
        <v>13680</v>
      </c>
      <c r="G158" s="249">
        <v>0</v>
      </c>
      <c r="H158" s="251">
        <v>456</v>
      </c>
      <c r="I158" s="268">
        <v>0</v>
      </c>
      <c r="J158" s="251">
        <v>342</v>
      </c>
    </row>
    <row r="159" spans="1:10" ht="15.75" thickBot="1">
      <c r="A159" s="96"/>
      <c r="B159" s="96"/>
      <c r="C159" s="119"/>
      <c r="D159" s="359" t="s">
        <v>202</v>
      </c>
      <c r="E159" s="388">
        <v>0</v>
      </c>
      <c r="F159" s="259">
        <v>22560</v>
      </c>
      <c r="G159" s="257">
        <v>0</v>
      </c>
      <c r="H159" s="259">
        <v>752</v>
      </c>
      <c r="I159" s="279">
        <v>0</v>
      </c>
      <c r="J159" s="259">
        <v>342</v>
      </c>
    </row>
    <row r="160" spans="1:10" ht="15.75" thickTop="1">
      <c r="A160" s="96"/>
      <c r="B160" s="96"/>
      <c r="C160" s="99"/>
      <c r="D160" s="291" t="s">
        <v>139</v>
      </c>
      <c r="E160" s="387">
        <v>0</v>
      </c>
      <c r="F160" s="262">
        <v>7200</v>
      </c>
      <c r="G160" s="260">
        <v>0</v>
      </c>
      <c r="H160" s="262">
        <v>240</v>
      </c>
      <c r="I160" s="272">
        <v>0</v>
      </c>
      <c r="J160" s="262">
        <v>180</v>
      </c>
    </row>
    <row r="161" spans="1:10" ht="15">
      <c r="A161" s="96"/>
      <c r="B161" s="96"/>
      <c r="C161" s="117" t="s">
        <v>694</v>
      </c>
      <c r="D161" s="288" t="s">
        <v>140</v>
      </c>
      <c r="E161" s="295">
        <v>0</v>
      </c>
      <c r="F161" s="251">
        <v>8640</v>
      </c>
      <c r="G161" s="249">
        <v>0</v>
      </c>
      <c r="H161" s="251">
        <v>288</v>
      </c>
      <c r="I161" s="268">
        <v>0</v>
      </c>
      <c r="J161" s="251">
        <v>216</v>
      </c>
    </row>
    <row r="162" spans="1:10" ht="15">
      <c r="A162" s="96"/>
      <c r="B162" s="96"/>
      <c r="C162" s="99"/>
      <c r="D162" s="288" t="s">
        <v>276</v>
      </c>
      <c r="E162" s="295">
        <v>0</v>
      </c>
      <c r="F162" s="251">
        <v>11760</v>
      </c>
      <c r="G162" s="249">
        <v>0</v>
      </c>
      <c r="H162" s="251">
        <v>392</v>
      </c>
      <c r="I162" s="268">
        <v>0</v>
      </c>
      <c r="J162" s="251">
        <v>294</v>
      </c>
    </row>
    <row r="163" spans="1:10" ht="15">
      <c r="A163" s="96"/>
      <c r="B163" s="96"/>
      <c r="C163" s="99"/>
      <c r="D163" s="288" t="s">
        <v>688</v>
      </c>
      <c r="E163" s="295">
        <v>0</v>
      </c>
      <c r="F163" s="251">
        <v>12720</v>
      </c>
      <c r="G163" s="249">
        <v>0</v>
      </c>
      <c r="H163" s="251">
        <v>424</v>
      </c>
      <c r="I163" s="268">
        <v>0</v>
      </c>
      <c r="J163" s="251">
        <v>318</v>
      </c>
    </row>
    <row r="164" spans="1:10" ht="15.75" thickBot="1">
      <c r="A164" s="96"/>
      <c r="B164" s="96"/>
      <c r="C164" s="310"/>
      <c r="D164" s="364" t="s">
        <v>202</v>
      </c>
      <c r="E164" s="316">
        <v>0</v>
      </c>
      <c r="F164" s="281">
        <v>20640</v>
      </c>
      <c r="G164" s="294">
        <v>0</v>
      </c>
      <c r="H164" s="281">
        <v>688</v>
      </c>
      <c r="I164" s="280">
        <v>0</v>
      </c>
      <c r="J164" s="281">
        <v>318</v>
      </c>
    </row>
    <row r="165" spans="1:10" ht="15.75" thickBot="1">
      <c r="A165" s="112"/>
      <c r="B165" s="112"/>
      <c r="E165" s="292"/>
      <c r="F165" s="282"/>
      <c r="G165" s="292"/>
      <c r="H165" s="275"/>
      <c r="I165" s="292"/>
      <c r="J165" s="275"/>
    </row>
    <row r="166" spans="1:10" ht="15">
      <c r="A166" s="112"/>
      <c r="B166" s="112"/>
      <c r="C166" s="116" t="s">
        <v>133</v>
      </c>
      <c r="D166" s="287" t="s">
        <v>8</v>
      </c>
      <c r="E166" s="267">
        <v>5500</v>
      </c>
      <c r="F166" s="366">
        <v>8444.8</v>
      </c>
      <c r="G166" s="286">
        <v>307</v>
      </c>
      <c r="H166" s="276">
        <v>281.4933333333333</v>
      </c>
      <c r="I166" s="286">
        <v>230.25</v>
      </c>
      <c r="J166" s="276">
        <v>211.11999999999998</v>
      </c>
    </row>
    <row r="167" spans="1:10" s="424" customFormat="1" ht="15">
      <c r="A167" s="423"/>
      <c r="B167" s="423"/>
      <c r="C167" s="411" t="s">
        <v>43</v>
      </c>
      <c r="D167" s="425" t="s">
        <v>14</v>
      </c>
      <c r="E167" s="426">
        <v>6550</v>
      </c>
      <c r="F167" s="427">
        <v>9164</v>
      </c>
      <c r="G167" s="428">
        <v>334.3333333333333</v>
      </c>
      <c r="H167" s="429">
        <v>305.46666666666664</v>
      </c>
      <c r="I167" s="428">
        <v>250.75</v>
      </c>
      <c r="J167" s="429">
        <v>229.1</v>
      </c>
    </row>
    <row r="168" spans="3:10" ht="15">
      <c r="C168" s="118" t="s">
        <v>203</v>
      </c>
      <c r="D168" s="289" t="s">
        <v>114</v>
      </c>
      <c r="E168" s="268">
        <v>5500</v>
      </c>
      <c r="F168" s="250">
        <v>10370.4</v>
      </c>
      <c r="G168" s="249">
        <v>378.3333333333333</v>
      </c>
      <c r="H168" s="251">
        <v>345.68</v>
      </c>
      <c r="I168" s="249">
        <v>283.75</v>
      </c>
      <c r="J168" s="251">
        <v>259.26</v>
      </c>
    </row>
    <row r="169" spans="3:10" ht="15">
      <c r="C169" s="118" t="s">
        <v>204</v>
      </c>
      <c r="D169" s="90" t="s">
        <v>124</v>
      </c>
      <c r="E169" s="268">
        <v>6550</v>
      </c>
      <c r="F169" s="250">
        <v>11089.599999999999</v>
      </c>
      <c r="G169" s="249">
        <v>404.6666666666667</v>
      </c>
      <c r="H169" s="251">
        <v>369.6533333333333</v>
      </c>
      <c r="I169" s="249">
        <v>303.5</v>
      </c>
      <c r="J169" s="251">
        <v>277.23999999999995</v>
      </c>
    </row>
    <row r="170" spans="3:10" ht="15">
      <c r="C170" s="118" t="s">
        <v>205</v>
      </c>
      <c r="D170" s="368" t="s">
        <v>9</v>
      </c>
      <c r="E170" s="268">
        <v>6050</v>
      </c>
      <c r="F170" s="250">
        <v>9407</v>
      </c>
      <c r="G170" s="249">
        <v>334.3333333333333</v>
      </c>
      <c r="H170" s="251">
        <v>313.56666666666666</v>
      </c>
      <c r="I170" s="249">
        <v>250.75</v>
      </c>
      <c r="J170" s="251">
        <v>235.175</v>
      </c>
    </row>
    <row r="171" spans="3:10" ht="15">
      <c r="C171" s="118" t="s">
        <v>206</v>
      </c>
      <c r="D171" s="288" t="s">
        <v>15</v>
      </c>
      <c r="E171" s="268">
        <v>7100</v>
      </c>
      <c r="F171" s="250">
        <v>9856.000000000002</v>
      </c>
      <c r="G171" s="249">
        <v>360.6666666666667</v>
      </c>
      <c r="H171" s="251">
        <v>328.5333333333334</v>
      </c>
      <c r="I171" s="249">
        <v>270.5</v>
      </c>
      <c r="J171" s="251">
        <v>246.40000000000003</v>
      </c>
    </row>
    <row r="172" spans="3:10" ht="15">
      <c r="C172" s="118" t="s">
        <v>207</v>
      </c>
      <c r="D172" s="289" t="s">
        <v>115</v>
      </c>
      <c r="E172" s="268">
        <v>5500</v>
      </c>
      <c r="F172" s="250">
        <v>11020.800000000001</v>
      </c>
      <c r="G172" s="249">
        <v>404.6666666666667</v>
      </c>
      <c r="H172" s="251">
        <v>367.36</v>
      </c>
      <c r="I172" s="249">
        <v>303.5</v>
      </c>
      <c r="J172" s="251">
        <v>275.52000000000004</v>
      </c>
    </row>
    <row r="173" spans="3:10" ht="15.75" thickBot="1">
      <c r="C173" s="278" t="s">
        <v>177</v>
      </c>
      <c r="D173" s="91" t="s">
        <v>123</v>
      </c>
      <c r="E173" s="279">
        <v>6550</v>
      </c>
      <c r="F173" s="258">
        <v>11715.2</v>
      </c>
      <c r="G173" s="257">
        <v>431.3333333333333</v>
      </c>
      <c r="H173" s="259">
        <v>390.5066666666667</v>
      </c>
      <c r="I173" s="257">
        <v>323.5</v>
      </c>
      <c r="J173" s="259">
        <v>292.88</v>
      </c>
    </row>
    <row r="174" spans="3:10" ht="15.75" thickTop="1">
      <c r="C174" s="118"/>
      <c r="D174" s="291" t="s">
        <v>8</v>
      </c>
      <c r="E174" s="268">
        <v>7100</v>
      </c>
      <c r="F174" s="250">
        <v>6768</v>
      </c>
      <c r="G174" s="260">
        <v>307</v>
      </c>
      <c r="H174" s="262">
        <v>225.6</v>
      </c>
      <c r="I174" s="260">
        <v>230.25</v>
      </c>
      <c r="J174" s="251">
        <v>169.2</v>
      </c>
    </row>
    <row r="175" spans="3:10" ht="15">
      <c r="C175" s="118"/>
      <c r="D175" s="288" t="s">
        <v>14</v>
      </c>
      <c r="E175" s="268">
        <v>7101</v>
      </c>
      <c r="F175" s="250">
        <v>7344</v>
      </c>
      <c r="G175" s="249">
        <v>334.3333333333333</v>
      </c>
      <c r="H175" s="251">
        <v>244.8</v>
      </c>
      <c r="I175" s="249">
        <v>250.75</v>
      </c>
      <c r="J175" s="251">
        <v>183.6</v>
      </c>
    </row>
    <row r="176" spans="3:10" ht="15">
      <c r="C176" s="118" t="s">
        <v>208</v>
      </c>
      <c r="D176" s="289" t="s">
        <v>114</v>
      </c>
      <c r="E176" s="268">
        <v>11350</v>
      </c>
      <c r="F176" s="250">
        <v>8316</v>
      </c>
      <c r="G176" s="249">
        <v>378.3333333333333</v>
      </c>
      <c r="H176" s="251">
        <v>277.2</v>
      </c>
      <c r="I176" s="249">
        <v>283.75</v>
      </c>
      <c r="J176" s="251">
        <v>207.9</v>
      </c>
    </row>
    <row r="177" spans="3:10" ht="15">
      <c r="C177" s="118"/>
      <c r="D177" s="90" t="s">
        <v>124</v>
      </c>
      <c r="E177" s="268">
        <v>12140</v>
      </c>
      <c r="F177" s="250">
        <v>8892</v>
      </c>
      <c r="G177" s="249">
        <v>404.6666666666667</v>
      </c>
      <c r="H177" s="251">
        <v>296.4</v>
      </c>
      <c r="I177" s="249">
        <v>303.5</v>
      </c>
      <c r="J177" s="251">
        <v>222.3</v>
      </c>
    </row>
    <row r="178" spans="3:10" ht="15">
      <c r="C178" s="118"/>
      <c r="D178" s="368" t="s">
        <v>9</v>
      </c>
      <c r="E178" s="268">
        <v>10030</v>
      </c>
      <c r="F178" s="250">
        <v>7848</v>
      </c>
      <c r="G178" s="249">
        <v>334.3333333333333</v>
      </c>
      <c r="H178" s="251">
        <v>261.6</v>
      </c>
      <c r="I178" s="249">
        <v>250.75</v>
      </c>
      <c r="J178" s="251">
        <v>196.2</v>
      </c>
    </row>
    <row r="179" spans="3:10" s="96" customFormat="1" ht="15">
      <c r="C179" s="118"/>
      <c r="D179" s="288" t="s">
        <v>15</v>
      </c>
      <c r="E179" s="268">
        <v>10820</v>
      </c>
      <c r="F179" s="250">
        <v>8424</v>
      </c>
      <c r="G179" s="249">
        <v>360.6666666666667</v>
      </c>
      <c r="H179" s="251">
        <v>280.8</v>
      </c>
      <c r="I179" s="249">
        <v>270.5</v>
      </c>
      <c r="J179" s="251">
        <v>210.6</v>
      </c>
    </row>
    <row r="180" spans="3:10" ht="15">
      <c r="C180" s="118"/>
      <c r="D180" s="289" t="s">
        <v>115</v>
      </c>
      <c r="E180" s="268">
        <v>12140</v>
      </c>
      <c r="F180" s="250">
        <v>9396</v>
      </c>
      <c r="G180" s="249">
        <v>404.6666666666667</v>
      </c>
      <c r="H180" s="251">
        <v>313.2</v>
      </c>
      <c r="I180" s="249">
        <v>303.5</v>
      </c>
      <c r="J180" s="251">
        <v>234.9</v>
      </c>
    </row>
    <row r="181" spans="3:10" ht="15.75" thickBot="1">
      <c r="C181" s="278"/>
      <c r="D181" s="91" t="s">
        <v>123</v>
      </c>
      <c r="E181" s="279">
        <v>12940</v>
      </c>
      <c r="F181" s="258">
        <v>9972</v>
      </c>
      <c r="G181" s="257">
        <v>431.3333333333333</v>
      </c>
      <c r="H181" s="259">
        <v>332.4</v>
      </c>
      <c r="I181" s="257">
        <v>323.5</v>
      </c>
      <c r="J181" s="259">
        <v>249.3</v>
      </c>
    </row>
    <row r="182" spans="3:10" ht="15.75" thickTop="1">
      <c r="C182" s="117" t="s">
        <v>42</v>
      </c>
      <c r="D182" s="291" t="s">
        <v>8</v>
      </c>
      <c r="E182" s="272">
        <v>11550</v>
      </c>
      <c r="F182" s="261">
        <v>6540</v>
      </c>
      <c r="G182" s="260">
        <v>385</v>
      </c>
      <c r="H182" s="262">
        <v>218</v>
      </c>
      <c r="I182" s="260">
        <v>288.75</v>
      </c>
      <c r="J182" s="262">
        <v>163.5</v>
      </c>
    </row>
    <row r="183" spans="3:10" ht="15">
      <c r="C183" s="118" t="s">
        <v>209</v>
      </c>
      <c r="D183" s="288" t="s">
        <v>14</v>
      </c>
      <c r="E183" s="268">
        <v>5900</v>
      </c>
      <c r="F183" s="250">
        <v>7080</v>
      </c>
      <c r="G183" s="249">
        <v>418</v>
      </c>
      <c r="H183" s="251">
        <v>236</v>
      </c>
      <c r="I183" s="249">
        <v>313.5</v>
      </c>
      <c r="J183" s="251">
        <v>177</v>
      </c>
    </row>
    <row r="184" spans="3:10" s="96" customFormat="1" ht="15">
      <c r="C184" s="118" t="s">
        <v>210</v>
      </c>
      <c r="D184" s="289" t="s">
        <v>114</v>
      </c>
      <c r="E184" s="268">
        <v>6800</v>
      </c>
      <c r="F184" s="250">
        <v>8160</v>
      </c>
      <c r="G184" s="249">
        <v>473</v>
      </c>
      <c r="H184" s="251">
        <v>272</v>
      </c>
      <c r="I184" s="249">
        <v>354.75</v>
      </c>
      <c r="J184" s="251">
        <v>204</v>
      </c>
    </row>
    <row r="185" spans="3:10" ht="15">
      <c r="C185" s="118" t="s">
        <v>211</v>
      </c>
      <c r="D185" s="90" t="s">
        <v>124</v>
      </c>
      <c r="E185" s="283">
        <v>15180</v>
      </c>
      <c r="F185" s="254">
        <v>8700</v>
      </c>
      <c r="G185" s="249">
        <v>506</v>
      </c>
      <c r="H185" s="255">
        <v>290</v>
      </c>
      <c r="I185" s="249">
        <v>379.5</v>
      </c>
      <c r="J185" s="255">
        <v>217.5</v>
      </c>
    </row>
    <row r="186" spans="3:10" ht="15">
      <c r="C186" s="118" t="s">
        <v>212</v>
      </c>
      <c r="D186" s="368" t="s">
        <v>9</v>
      </c>
      <c r="E186" s="268">
        <v>12540</v>
      </c>
      <c r="F186" s="250">
        <v>7620</v>
      </c>
      <c r="G186" s="249">
        <v>418</v>
      </c>
      <c r="H186" s="251">
        <v>254</v>
      </c>
      <c r="I186" s="249">
        <v>313.5</v>
      </c>
      <c r="J186" s="251">
        <v>190.5</v>
      </c>
    </row>
    <row r="187" spans="3:10" ht="15">
      <c r="C187" s="367"/>
      <c r="D187" s="288" t="s">
        <v>15</v>
      </c>
      <c r="E187" s="268">
        <v>13530</v>
      </c>
      <c r="F187" s="250">
        <v>8160</v>
      </c>
      <c r="G187" s="249">
        <v>451</v>
      </c>
      <c r="H187" s="251">
        <v>272</v>
      </c>
      <c r="I187" s="249">
        <v>338.25</v>
      </c>
      <c r="J187" s="251">
        <v>204</v>
      </c>
    </row>
    <row r="188" spans="3:10" ht="15">
      <c r="C188" s="118"/>
      <c r="D188" s="289" t="s">
        <v>115</v>
      </c>
      <c r="E188" s="268">
        <v>7700</v>
      </c>
      <c r="F188" s="250">
        <v>9240</v>
      </c>
      <c r="G188" s="249">
        <v>506</v>
      </c>
      <c r="H188" s="251">
        <v>308</v>
      </c>
      <c r="I188" s="249">
        <v>379.5</v>
      </c>
      <c r="J188" s="251">
        <v>231</v>
      </c>
    </row>
    <row r="189" spans="3:10" ht="15.75" thickBot="1">
      <c r="C189" s="278"/>
      <c r="D189" s="91" t="s">
        <v>123</v>
      </c>
      <c r="E189" s="279">
        <v>8150</v>
      </c>
      <c r="F189" s="258">
        <v>9780</v>
      </c>
      <c r="G189" s="257">
        <v>539</v>
      </c>
      <c r="H189" s="259">
        <v>326</v>
      </c>
      <c r="I189" s="257">
        <v>404.25</v>
      </c>
      <c r="J189" s="259">
        <v>244.5</v>
      </c>
    </row>
    <row r="190" spans="3:10" ht="15.75" thickTop="1">
      <c r="C190" s="118"/>
      <c r="D190" s="291" t="s">
        <v>8</v>
      </c>
      <c r="E190" s="272">
        <v>12870</v>
      </c>
      <c r="F190" s="261">
        <v>11536.000000000002</v>
      </c>
      <c r="G190" s="260">
        <v>429</v>
      </c>
      <c r="H190" s="262">
        <v>384.5333333333334</v>
      </c>
      <c r="I190" s="260">
        <v>321.75</v>
      </c>
      <c r="J190" s="251">
        <v>288.40000000000003</v>
      </c>
    </row>
    <row r="191" spans="3:10" ht="15">
      <c r="C191" s="117" t="s">
        <v>70</v>
      </c>
      <c r="D191" s="288" t="s">
        <v>14</v>
      </c>
      <c r="E191" s="268">
        <v>13860</v>
      </c>
      <c r="F191" s="250">
        <v>12420.800000000001</v>
      </c>
      <c r="G191" s="249">
        <v>462</v>
      </c>
      <c r="H191" s="251">
        <v>414.0266666666667</v>
      </c>
      <c r="I191" s="249">
        <v>346.5</v>
      </c>
      <c r="J191" s="251">
        <v>310.52000000000004</v>
      </c>
    </row>
    <row r="192" spans="3:10" ht="15">
      <c r="C192" s="118" t="s">
        <v>213</v>
      </c>
      <c r="D192" s="289" t="s">
        <v>114</v>
      </c>
      <c r="E192" s="268">
        <v>15510</v>
      </c>
      <c r="F192" s="250">
        <v>13899.2</v>
      </c>
      <c r="G192" s="249">
        <v>517</v>
      </c>
      <c r="H192" s="251">
        <v>463.3066666666667</v>
      </c>
      <c r="I192" s="249">
        <v>387.75</v>
      </c>
      <c r="J192" s="251">
        <v>347.48</v>
      </c>
    </row>
    <row r="193" spans="3:10" ht="15">
      <c r="C193" s="118" t="s">
        <v>214</v>
      </c>
      <c r="D193" s="90" t="s">
        <v>124</v>
      </c>
      <c r="E193" s="268">
        <v>16500</v>
      </c>
      <c r="F193" s="250">
        <v>14784.000000000002</v>
      </c>
      <c r="G193" s="249">
        <v>550</v>
      </c>
      <c r="H193" s="251">
        <v>492.80000000000007</v>
      </c>
      <c r="I193" s="249">
        <v>412.5</v>
      </c>
      <c r="J193" s="251">
        <v>369.6</v>
      </c>
    </row>
    <row r="194" spans="3:10" ht="15">
      <c r="C194" s="118" t="s">
        <v>215</v>
      </c>
      <c r="D194" s="368" t="s">
        <v>9</v>
      </c>
      <c r="E194" s="268">
        <v>13860</v>
      </c>
      <c r="F194" s="250">
        <v>12544.000000000002</v>
      </c>
      <c r="G194" s="249">
        <v>462</v>
      </c>
      <c r="H194" s="251">
        <v>418.1333333333334</v>
      </c>
      <c r="I194" s="249">
        <v>346.5</v>
      </c>
      <c r="J194" s="251">
        <v>313.6</v>
      </c>
    </row>
    <row r="195" spans="3:10" ht="15">
      <c r="C195" s="118" t="s">
        <v>216</v>
      </c>
      <c r="D195" s="288" t="s">
        <v>15</v>
      </c>
      <c r="E195" s="268">
        <v>14850</v>
      </c>
      <c r="F195" s="250">
        <v>13428.800000000001</v>
      </c>
      <c r="G195" s="249">
        <v>495</v>
      </c>
      <c r="H195" s="251">
        <v>447.6266666666667</v>
      </c>
      <c r="I195" s="249">
        <v>371.25</v>
      </c>
      <c r="J195" s="251">
        <v>335.72</v>
      </c>
    </row>
    <row r="196" spans="3:10" ht="15">
      <c r="C196" s="118"/>
      <c r="D196" s="289" t="s">
        <v>115</v>
      </c>
      <c r="E196" s="268">
        <v>16500</v>
      </c>
      <c r="F196" s="250">
        <v>14907.2</v>
      </c>
      <c r="G196" s="249">
        <v>550</v>
      </c>
      <c r="H196" s="251">
        <v>496.9066666666667</v>
      </c>
      <c r="I196" s="249">
        <v>412.5</v>
      </c>
      <c r="J196" s="251">
        <v>372.68</v>
      </c>
    </row>
    <row r="197" spans="3:10" ht="15.75" thickBot="1">
      <c r="C197" s="278"/>
      <c r="D197" s="91" t="s">
        <v>123</v>
      </c>
      <c r="E197" s="279">
        <v>17490</v>
      </c>
      <c r="F197" s="258">
        <v>15792.000000000002</v>
      </c>
      <c r="G197" s="257">
        <v>583</v>
      </c>
      <c r="H197" s="259">
        <v>526.4000000000001</v>
      </c>
      <c r="I197" s="257">
        <v>437.25</v>
      </c>
      <c r="J197" s="259">
        <v>394.80000000000007</v>
      </c>
    </row>
    <row r="198" spans="3:10" ht="15.75" thickTop="1">
      <c r="C198" s="314"/>
      <c r="D198" s="90" t="s">
        <v>68</v>
      </c>
      <c r="E198" s="272">
        <v>1010</v>
      </c>
      <c r="F198" s="261">
        <v>990.0000000000001</v>
      </c>
      <c r="G198" s="260">
        <v>33.666666666666664</v>
      </c>
      <c r="H198" s="262">
        <v>33.00000000000001</v>
      </c>
      <c r="I198" s="260">
        <v>25.25</v>
      </c>
      <c r="J198" s="262">
        <v>24.750000000000004</v>
      </c>
    </row>
    <row r="199" spans="3:10" ht="15.75" thickBot="1">
      <c r="C199" s="310"/>
      <c r="D199" s="364" t="s">
        <v>131</v>
      </c>
      <c r="E199" s="280">
        <v>0</v>
      </c>
      <c r="F199" s="303">
        <v>0</v>
      </c>
      <c r="G199" s="294">
        <v>0</v>
      </c>
      <c r="H199" s="281">
        <v>0</v>
      </c>
      <c r="I199" s="294">
        <v>0</v>
      </c>
      <c r="J199" s="281">
        <v>0</v>
      </c>
    </row>
    <row r="200" spans="3:10" ht="15.75" thickBot="1">
      <c r="C200" s="99"/>
      <c r="E200" s="292"/>
      <c r="F200" s="282"/>
      <c r="G200" s="292"/>
      <c r="H200" s="275"/>
      <c r="I200" s="292"/>
      <c r="J200" s="275"/>
    </row>
    <row r="201" spans="3:10" ht="15">
      <c r="C201" s="98" t="s">
        <v>217</v>
      </c>
      <c r="D201" s="102" t="s">
        <v>30</v>
      </c>
      <c r="E201" s="371">
        <v>5300</v>
      </c>
      <c r="F201" s="372">
        <v>4715</v>
      </c>
      <c r="G201" s="371">
        <v>189.28571428571428</v>
      </c>
      <c r="H201" s="372">
        <v>157.16666666666666</v>
      </c>
      <c r="I201" s="371">
        <v>132.5</v>
      </c>
      <c r="J201" s="372">
        <v>117.875</v>
      </c>
    </row>
    <row r="202" spans="3:10" ht="15">
      <c r="C202" s="88" t="s">
        <v>218</v>
      </c>
      <c r="D202" s="103" t="s">
        <v>169</v>
      </c>
      <c r="E202" s="249">
        <v>5300</v>
      </c>
      <c r="F202" s="251">
        <v>4715</v>
      </c>
      <c r="G202" s="249">
        <v>189.28571428571428</v>
      </c>
      <c r="H202" s="251">
        <v>157.16666666666666</v>
      </c>
      <c r="I202" s="253">
        <v>132.5</v>
      </c>
      <c r="J202" s="251">
        <v>117.875</v>
      </c>
    </row>
    <row r="203" spans="3:10" ht="15">
      <c r="C203" s="88"/>
      <c r="D203" s="103" t="s">
        <v>96</v>
      </c>
      <c r="E203" s="249">
        <v>6900</v>
      </c>
      <c r="F203" s="251">
        <v>6384.000000000001</v>
      </c>
      <c r="G203" s="249">
        <v>246.42857142857142</v>
      </c>
      <c r="H203" s="251">
        <v>212.80000000000004</v>
      </c>
      <c r="I203" s="253">
        <v>172.5</v>
      </c>
      <c r="J203" s="251">
        <v>159.60000000000002</v>
      </c>
    </row>
    <row r="204" spans="3:10" ht="15">
      <c r="C204" s="88"/>
      <c r="D204" s="103" t="s">
        <v>169</v>
      </c>
      <c r="E204" s="249">
        <v>5800</v>
      </c>
      <c r="F204" s="251">
        <v>5290</v>
      </c>
      <c r="G204" s="249">
        <v>207.14285714285714</v>
      </c>
      <c r="H204" s="251">
        <v>176.33333333333334</v>
      </c>
      <c r="I204" s="253">
        <v>145</v>
      </c>
      <c r="J204" s="251">
        <v>132.25</v>
      </c>
    </row>
    <row r="205" spans="3:10" ht="15.75" thickBot="1">
      <c r="C205" s="94"/>
      <c r="D205" s="104" t="s">
        <v>97</v>
      </c>
      <c r="E205" s="257">
        <v>7400</v>
      </c>
      <c r="F205" s="259">
        <v>6930.000000000001</v>
      </c>
      <c r="G205" s="257">
        <v>264.2857142857143</v>
      </c>
      <c r="H205" s="259">
        <v>0</v>
      </c>
      <c r="I205" s="257">
        <v>185</v>
      </c>
      <c r="J205" s="259">
        <v>0</v>
      </c>
    </row>
    <row r="206" spans="3:10" ht="15.75" thickTop="1">
      <c r="C206" s="97" t="s">
        <v>70</v>
      </c>
      <c r="D206" s="108" t="s">
        <v>30</v>
      </c>
      <c r="E206" s="260">
        <v>7900</v>
      </c>
      <c r="F206" s="262">
        <v>7150.000000000001</v>
      </c>
      <c r="G206" s="260">
        <v>282.14285714285717</v>
      </c>
      <c r="H206" s="262">
        <v>238.33333333333337</v>
      </c>
      <c r="I206" s="292">
        <v>197.5</v>
      </c>
      <c r="J206" s="262">
        <v>178.75000000000003</v>
      </c>
    </row>
    <row r="207" spans="3:10" ht="15">
      <c r="C207" s="88" t="s">
        <v>219</v>
      </c>
      <c r="D207" s="103" t="s">
        <v>169</v>
      </c>
      <c r="E207" s="249">
        <v>7900</v>
      </c>
      <c r="F207" s="251">
        <v>7150.000000000001</v>
      </c>
      <c r="G207" s="249">
        <v>282.14285714285717</v>
      </c>
      <c r="H207" s="251">
        <v>238.33333333333337</v>
      </c>
      <c r="I207" s="253">
        <v>197.5</v>
      </c>
      <c r="J207" s="251">
        <v>178.75000000000003</v>
      </c>
    </row>
    <row r="208" spans="3:10" ht="15">
      <c r="C208" s="88" t="s">
        <v>220</v>
      </c>
      <c r="D208" s="103" t="s">
        <v>96</v>
      </c>
      <c r="E208" s="249">
        <v>10500</v>
      </c>
      <c r="F208" s="251">
        <v>9350</v>
      </c>
      <c r="G208" s="249">
        <v>375</v>
      </c>
      <c r="H208" s="251">
        <v>311.6666666666667</v>
      </c>
      <c r="I208" s="253">
        <v>262.5</v>
      </c>
      <c r="J208" s="251">
        <v>233.75</v>
      </c>
    </row>
    <row r="209" spans="3:10" ht="15">
      <c r="C209" s="88" t="s">
        <v>221</v>
      </c>
      <c r="D209" s="107" t="s">
        <v>169</v>
      </c>
      <c r="E209" s="249">
        <v>8400</v>
      </c>
      <c r="F209" s="251">
        <v>7700.000000000001</v>
      </c>
      <c r="G209" s="249">
        <v>300</v>
      </c>
      <c r="H209" s="251">
        <v>256.6666666666667</v>
      </c>
      <c r="I209" s="253">
        <v>210</v>
      </c>
      <c r="J209" s="251">
        <v>192.50000000000003</v>
      </c>
    </row>
    <row r="210" spans="3:10" ht="15">
      <c r="C210" s="88" t="s">
        <v>222</v>
      </c>
      <c r="D210" s="96" t="s">
        <v>97</v>
      </c>
      <c r="E210" s="249">
        <v>11000</v>
      </c>
      <c r="F210" s="251">
        <v>9900</v>
      </c>
      <c r="G210" s="249">
        <v>392.85714285714283</v>
      </c>
      <c r="H210" s="251">
        <v>330</v>
      </c>
      <c r="I210" s="253">
        <v>275</v>
      </c>
      <c r="J210" s="251">
        <v>247.5</v>
      </c>
    </row>
    <row r="211" spans="3:10" ht="15">
      <c r="C211" s="88" t="s">
        <v>223</v>
      </c>
      <c r="E211" s="249"/>
      <c r="F211" s="251"/>
      <c r="G211" s="249"/>
      <c r="H211" s="251"/>
      <c r="I211" s="249"/>
      <c r="J211" s="251"/>
    </row>
    <row r="212" spans="3:10" ht="15.75" thickBot="1">
      <c r="C212" s="94" t="s">
        <v>224</v>
      </c>
      <c r="D212" s="106"/>
      <c r="E212" s="257"/>
      <c r="F212" s="259"/>
      <c r="G212" s="257"/>
      <c r="H212" s="259"/>
      <c r="I212" s="257"/>
      <c r="J212" s="259"/>
    </row>
    <row r="213" spans="4:10" ht="15.75" thickTop="1">
      <c r="D213" s="96" t="s">
        <v>30</v>
      </c>
      <c r="E213" s="304">
        <v>5700</v>
      </c>
      <c r="F213" s="262">
        <v>5400</v>
      </c>
      <c r="G213" s="260">
        <v>190</v>
      </c>
      <c r="H213" s="262">
        <v>180</v>
      </c>
      <c r="I213" s="260">
        <v>142.5</v>
      </c>
      <c r="J213" s="262">
        <v>135</v>
      </c>
    </row>
    <row r="214" spans="3:10" ht="15">
      <c r="C214" s="97" t="s">
        <v>42</v>
      </c>
      <c r="D214" s="108" t="s">
        <v>169</v>
      </c>
      <c r="E214" s="123">
        <v>5700</v>
      </c>
      <c r="F214" s="251">
        <v>5400</v>
      </c>
      <c r="G214" s="260">
        <v>190</v>
      </c>
      <c r="H214" s="251">
        <v>180</v>
      </c>
      <c r="I214" s="260">
        <v>142.5</v>
      </c>
      <c r="J214" s="251">
        <v>135</v>
      </c>
    </row>
    <row r="215" spans="3:10" ht="15">
      <c r="C215" s="88" t="s">
        <v>225</v>
      </c>
      <c r="D215" s="103" t="s">
        <v>96</v>
      </c>
      <c r="E215" s="123">
        <v>8000</v>
      </c>
      <c r="F215" s="251">
        <v>6600.000000000001</v>
      </c>
      <c r="G215" s="260">
        <v>266.6666666666667</v>
      </c>
      <c r="H215" s="251">
        <v>220.00000000000003</v>
      </c>
      <c r="I215" s="260">
        <v>200</v>
      </c>
      <c r="J215" s="251">
        <v>165.00000000000003</v>
      </c>
    </row>
    <row r="216" spans="3:10" ht="15">
      <c r="C216" s="88" t="s">
        <v>226</v>
      </c>
      <c r="D216" s="103" t="s">
        <v>169</v>
      </c>
      <c r="E216" s="123">
        <v>6200</v>
      </c>
      <c r="F216" s="251">
        <v>5775</v>
      </c>
      <c r="G216" s="260">
        <v>206.66666666666666</v>
      </c>
      <c r="H216" s="251">
        <v>192.5</v>
      </c>
      <c r="I216" s="260">
        <v>155</v>
      </c>
      <c r="J216" s="251">
        <v>144.375</v>
      </c>
    </row>
    <row r="217" spans="3:10" ht="15.75" thickBot="1">
      <c r="C217" s="94" t="s">
        <v>227</v>
      </c>
      <c r="D217" s="104" t="s">
        <v>97</v>
      </c>
      <c r="E217" s="312">
        <v>8500</v>
      </c>
      <c r="F217" s="259">
        <v>7150.000000000001</v>
      </c>
      <c r="G217" s="257">
        <v>283.3333333333333</v>
      </c>
      <c r="H217" s="259">
        <v>238.33333333333337</v>
      </c>
      <c r="I217" s="257">
        <v>212.5</v>
      </c>
      <c r="J217" s="259">
        <v>178.75000000000003</v>
      </c>
    </row>
    <row r="218" spans="3:10" ht="15.75" thickTop="1">
      <c r="C218" s="97" t="s">
        <v>228</v>
      </c>
      <c r="D218" s="96" t="s">
        <v>30</v>
      </c>
      <c r="E218" s="304">
        <v>9400</v>
      </c>
      <c r="F218" s="262">
        <v>8470</v>
      </c>
      <c r="G218" s="260">
        <v>313.3333333333333</v>
      </c>
      <c r="H218" s="262">
        <v>282.3333333333333</v>
      </c>
      <c r="I218" s="260">
        <v>235</v>
      </c>
      <c r="J218" s="262">
        <v>211.75</v>
      </c>
    </row>
    <row r="219" spans="3:10" ht="15">
      <c r="C219" s="88" t="s">
        <v>229</v>
      </c>
      <c r="D219" s="108" t="s">
        <v>169</v>
      </c>
      <c r="E219" s="123">
        <v>9400</v>
      </c>
      <c r="F219" s="251">
        <v>8470</v>
      </c>
      <c r="G219" s="260">
        <v>313.3333333333333</v>
      </c>
      <c r="H219" s="251">
        <v>282.3333333333333</v>
      </c>
      <c r="I219" s="260">
        <v>235</v>
      </c>
      <c r="J219" s="251">
        <v>211.75</v>
      </c>
    </row>
    <row r="220" spans="3:10" ht="15">
      <c r="C220" s="88" t="s">
        <v>230</v>
      </c>
      <c r="D220" s="103" t="s">
        <v>96</v>
      </c>
      <c r="E220" s="123">
        <v>12600</v>
      </c>
      <c r="F220" s="251">
        <v>10710</v>
      </c>
      <c r="G220" s="260">
        <v>420</v>
      </c>
      <c r="H220" s="251">
        <v>357</v>
      </c>
      <c r="I220" s="260">
        <v>315</v>
      </c>
      <c r="J220" s="251">
        <v>267.75</v>
      </c>
    </row>
    <row r="221" spans="3:10" ht="15">
      <c r="C221" s="88" t="s">
        <v>231</v>
      </c>
      <c r="D221" s="103" t="s">
        <v>169</v>
      </c>
      <c r="E221" s="123">
        <v>9900</v>
      </c>
      <c r="F221" s="251">
        <v>9020</v>
      </c>
      <c r="G221" s="260">
        <v>330</v>
      </c>
      <c r="H221" s="251">
        <v>300.6666666666667</v>
      </c>
      <c r="I221" s="260">
        <v>247.5</v>
      </c>
      <c r="J221" s="251">
        <v>225.5</v>
      </c>
    </row>
    <row r="222" spans="3:10" ht="15.75" thickBot="1">
      <c r="C222" s="94" t="s">
        <v>232</v>
      </c>
      <c r="D222" s="104" t="s">
        <v>97</v>
      </c>
      <c r="E222" s="312">
        <v>13100</v>
      </c>
      <c r="F222" s="259">
        <v>11770.000000000002</v>
      </c>
      <c r="G222" s="257">
        <v>436.6666666666667</v>
      </c>
      <c r="H222" s="259">
        <v>392.33333333333337</v>
      </c>
      <c r="I222" s="257">
        <v>327.5</v>
      </c>
      <c r="J222" s="259">
        <v>294.25000000000006</v>
      </c>
    </row>
    <row r="223" spans="3:10" ht="15.75" thickTop="1">
      <c r="C223" s="88"/>
      <c r="D223" s="96" t="s">
        <v>233</v>
      </c>
      <c r="E223" s="304">
        <v>0</v>
      </c>
      <c r="F223" s="262">
        <v>0</v>
      </c>
      <c r="G223" s="260">
        <v>0</v>
      </c>
      <c r="H223" s="262">
        <v>0</v>
      </c>
      <c r="I223" s="260">
        <v>0</v>
      </c>
      <c r="J223" s="262">
        <v>0</v>
      </c>
    </row>
    <row r="224" spans="3:10" ht="15">
      <c r="C224" s="88"/>
      <c r="D224" s="96" t="s">
        <v>234</v>
      </c>
      <c r="F224" s="251">
        <v>880.0000000000001</v>
      </c>
      <c r="G224" s="260"/>
      <c r="H224" s="251">
        <v>29.333333333333336</v>
      </c>
      <c r="I224" s="260"/>
      <c r="J224" s="251">
        <v>22.000000000000004</v>
      </c>
    </row>
    <row r="225" spans="3:10" ht="15.75" thickBot="1">
      <c r="C225" s="313"/>
      <c r="D225" s="96" t="s">
        <v>235</v>
      </c>
      <c r="E225" s="471"/>
      <c r="F225" s="255">
        <v>1650.0000000000002</v>
      </c>
      <c r="G225" s="292"/>
      <c r="H225" s="255">
        <v>55.00000000000001</v>
      </c>
      <c r="I225" s="292"/>
      <c r="J225" s="255">
        <v>41.25000000000001</v>
      </c>
    </row>
    <row r="226" spans="3:10" ht="15.75" thickBot="1">
      <c r="C226" s="352"/>
      <c r="D226" s="314"/>
      <c r="E226" s="95"/>
      <c r="F226" s="472"/>
      <c r="G226" s="472"/>
      <c r="H226" s="472"/>
      <c r="I226" s="472"/>
      <c r="J226" s="473"/>
    </row>
    <row r="227" spans="3:10" ht="15.75" thickBot="1">
      <c r="C227" s="285" t="s">
        <v>612</v>
      </c>
      <c r="D227" s="310"/>
      <c r="E227" s="93"/>
      <c r="F227" s="474"/>
      <c r="G227" s="474"/>
      <c r="H227" s="474"/>
      <c r="I227" s="474"/>
      <c r="J227" s="475"/>
    </row>
    <row r="228" spans="3:10" ht="15">
      <c r="C228" s="99" t="s">
        <v>613</v>
      </c>
      <c r="D228" s="291" t="s">
        <v>614</v>
      </c>
      <c r="E228" s="304">
        <v>2000</v>
      </c>
      <c r="F228" s="262">
        <v>2000</v>
      </c>
      <c r="G228" s="260">
        <v>66.66666666666667</v>
      </c>
      <c r="H228" s="262">
        <v>66.66666666666667</v>
      </c>
      <c r="I228" s="272">
        <v>50</v>
      </c>
      <c r="J228" s="262">
        <v>50</v>
      </c>
    </row>
    <row r="229" spans="3:10" ht="15">
      <c r="C229" s="99" t="s">
        <v>615</v>
      </c>
      <c r="D229" s="288" t="s">
        <v>616</v>
      </c>
      <c r="E229" s="123">
        <v>2000</v>
      </c>
      <c r="F229" s="251">
        <v>2000</v>
      </c>
      <c r="G229" s="249">
        <v>66.66666666666667</v>
      </c>
      <c r="H229" s="251">
        <v>66.66666666666667</v>
      </c>
      <c r="I229" s="268">
        <v>50</v>
      </c>
      <c r="J229" s="251">
        <v>50</v>
      </c>
    </row>
    <row r="230" spans="3:10" ht="15">
      <c r="C230" s="99" t="s">
        <v>617</v>
      </c>
      <c r="D230" s="288" t="s">
        <v>618</v>
      </c>
      <c r="E230" s="123">
        <v>2400</v>
      </c>
      <c r="F230" s="251">
        <v>2400</v>
      </c>
      <c r="G230" s="249">
        <v>80</v>
      </c>
      <c r="H230" s="251">
        <v>80</v>
      </c>
      <c r="I230" s="268">
        <v>60</v>
      </c>
      <c r="J230" s="251">
        <v>60</v>
      </c>
    </row>
    <row r="231" spans="3:10" ht="15">
      <c r="C231" s="99" t="s">
        <v>619</v>
      </c>
      <c r="D231" s="288" t="s">
        <v>620</v>
      </c>
      <c r="E231" s="123">
        <v>3200</v>
      </c>
      <c r="F231" s="251">
        <v>3200</v>
      </c>
      <c r="G231" s="249">
        <v>106.66666666666667</v>
      </c>
      <c r="H231" s="251">
        <v>106.66666666666667</v>
      </c>
      <c r="I231" s="268">
        <v>80</v>
      </c>
      <c r="J231" s="251">
        <v>80</v>
      </c>
    </row>
    <row r="232" spans="3:10" ht="15">
      <c r="C232" s="99" t="s">
        <v>621</v>
      </c>
      <c r="D232" s="288" t="s">
        <v>620</v>
      </c>
      <c r="E232" s="123">
        <v>3400</v>
      </c>
      <c r="F232" s="251">
        <v>3400</v>
      </c>
      <c r="G232" s="249">
        <v>113.33333333333333</v>
      </c>
      <c r="H232" s="251">
        <v>113.33333333333333</v>
      </c>
      <c r="I232" s="268">
        <v>85</v>
      </c>
      <c r="J232" s="251">
        <v>85</v>
      </c>
    </row>
    <row r="233" spans="3:10" ht="15">
      <c r="C233" s="263" t="s">
        <v>622</v>
      </c>
      <c r="D233" s="288" t="s">
        <v>623</v>
      </c>
      <c r="E233" s="123">
        <v>3600</v>
      </c>
      <c r="F233" s="251">
        <v>3600</v>
      </c>
      <c r="G233" s="249">
        <v>120</v>
      </c>
      <c r="H233" s="251">
        <v>120</v>
      </c>
      <c r="I233" s="268">
        <v>90</v>
      </c>
      <c r="J233" s="251">
        <v>90</v>
      </c>
    </row>
    <row r="234" spans="3:10" ht="15">
      <c r="C234" s="99" t="s">
        <v>624</v>
      </c>
      <c r="D234" s="288" t="s">
        <v>625</v>
      </c>
      <c r="E234" s="123">
        <v>4000</v>
      </c>
      <c r="F234" s="251">
        <v>4000</v>
      </c>
      <c r="G234" s="249">
        <v>133.33333333333334</v>
      </c>
      <c r="H234" s="251">
        <v>133.33333333333334</v>
      </c>
      <c r="I234" s="268">
        <v>100</v>
      </c>
      <c r="J234" s="251">
        <v>100</v>
      </c>
    </row>
    <row r="235" spans="3:10" ht="15">
      <c r="C235" s="99" t="s">
        <v>626</v>
      </c>
      <c r="D235" s="288" t="s">
        <v>627</v>
      </c>
      <c r="E235" s="123">
        <v>4200</v>
      </c>
      <c r="F235" s="251">
        <v>4200</v>
      </c>
      <c r="G235" s="249">
        <v>140</v>
      </c>
      <c r="H235" s="251">
        <v>140</v>
      </c>
      <c r="I235" s="268">
        <v>105</v>
      </c>
      <c r="J235" s="251">
        <v>105</v>
      </c>
    </row>
    <row r="236" spans="3:10" ht="15">
      <c r="C236" s="99" t="s">
        <v>628</v>
      </c>
      <c r="D236" s="288" t="s">
        <v>629</v>
      </c>
      <c r="E236" s="123">
        <v>4600</v>
      </c>
      <c r="F236" s="251">
        <v>4600</v>
      </c>
      <c r="G236" s="249">
        <v>153.33333333333334</v>
      </c>
      <c r="H236" s="251">
        <v>153.33333333333334</v>
      </c>
      <c r="I236" s="268">
        <v>115</v>
      </c>
      <c r="J236" s="251">
        <v>115</v>
      </c>
    </row>
    <row r="237" spans="3:10" ht="15">
      <c r="C237" s="99" t="s">
        <v>630</v>
      </c>
      <c r="D237" s="288" t="s">
        <v>629</v>
      </c>
      <c r="E237" s="123">
        <v>4800</v>
      </c>
      <c r="F237" s="251">
        <v>4800</v>
      </c>
      <c r="G237" s="249">
        <v>160</v>
      </c>
      <c r="H237" s="251">
        <v>160</v>
      </c>
      <c r="I237" s="268">
        <v>120</v>
      </c>
      <c r="J237" s="251">
        <v>120</v>
      </c>
    </row>
    <row r="238" spans="3:10" ht="15">
      <c r="C238" s="99" t="s">
        <v>631</v>
      </c>
      <c r="D238" s="288" t="s">
        <v>632</v>
      </c>
      <c r="E238" s="123">
        <v>5200</v>
      </c>
      <c r="F238" s="251">
        <v>5200</v>
      </c>
      <c r="G238" s="249">
        <v>173.33333333333334</v>
      </c>
      <c r="H238" s="251">
        <v>173.33333333333334</v>
      </c>
      <c r="I238" s="268">
        <v>130</v>
      </c>
      <c r="J238" s="251">
        <v>130</v>
      </c>
    </row>
    <row r="239" spans="3:10" ht="15">
      <c r="C239" s="99" t="s">
        <v>633</v>
      </c>
      <c r="D239" s="288" t="s">
        <v>634</v>
      </c>
      <c r="E239" s="123">
        <v>6400</v>
      </c>
      <c r="F239" s="251">
        <v>6400</v>
      </c>
      <c r="G239" s="249">
        <v>213.33333333333334</v>
      </c>
      <c r="H239" s="251">
        <v>213.33333333333334</v>
      </c>
      <c r="I239" s="268">
        <v>160</v>
      </c>
      <c r="J239" s="251">
        <v>160</v>
      </c>
    </row>
    <row r="240" spans="3:10" ht="15.75" thickBot="1">
      <c r="C240" s="310"/>
      <c r="D240" s="476" t="s">
        <v>635</v>
      </c>
      <c r="E240" s="374">
        <v>1000</v>
      </c>
      <c r="F240" s="281">
        <v>1000</v>
      </c>
      <c r="G240" s="294">
        <v>33.333333333333336</v>
      </c>
      <c r="H240" s="281">
        <v>33.333333333333336</v>
      </c>
      <c r="I240" s="280">
        <v>25</v>
      </c>
      <c r="J240" s="281">
        <v>25</v>
      </c>
    </row>
    <row r="241" spans="3:10" ht="15.75" thickBot="1">
      <c r="C241" s="352"/>
      <c r="D241" s="93"/>
      <c r="E241" s="402"/>
      <c r="F241" s="362"/>
      <c r="G241" s="361"/>
      <c r="H241" s="363"/>
      <c r="I241" s="361"/>
      <c r="J241" s="363"/>
    </row>
    <row r="242" spans="3:10" ht="15">
      <c r="C242" s="116" t="s">
        <v>236</v>
      </c>
      <c r="D242" s="287" t="s">
        <v>30</v>
      </c>
      <c r="E242" s="373"/>
      <c r="F242" s="366">
        <v>6023.6</v>
      </c>
      <c r="G242" s="286"/>
      <c r="H242" s="276">
        <v>200.7866666666667</v>
      </c>
      <c r="I242" s="286"/>
      <c r="J242" s="276">
        <v>150.59</v>
      </c>
    </row>
    <row r="243" spans="3:10" ht="15">
      <c r="C243" s="118"/>
      <c r="D243" s="288" t="s">
        <v>237</v>
      </c>
      <c r="E243" s="376"/>
      <c r="F243" s="250">
        <v>7676.900000000001</v>
      </c>
      <c r="G243" s="260"/>
      <c r="H243" s="251">
        <v>255.89666666666668</v>
      </c>
      <c r="I243" s="260"/>
      <c r="J243" s="251">
        <v>191.9225</v>
      </c>
    </row>
    <row r="244" spans="3:10" ht="15">
      <c r="C244" s="117" t="s">
        <v>40</v>
      </c>
      <c r="D244" s="288" t="s">
        <v>238</v>
      </c>
      <c r="E244" s="376"/>
      <c r="F244" s="250">
        <v>7228.1</v>
      </c>
      <c r="G244" s="260"/>
      <c r="H244" s="251">
        <v>240.93666666666667</v>
      </c>
      <c r="I244" s="260"/>
      <c r="J244" s="251">
        <v>180.70250000000001</v>
      </c>
    </row>
    <row r="245" spans="3:10" ht="15">
      <c r="C245" s="118"/>
      <c r="D245" s="288" t="s">
        <v>239</v>
      </c>
      <c r="E245" s="376"/>
      <c r="F245" s="250">
        <v>8878.1</v>
      </c>
      <c r="G245" s="260"/>
      <c r="H245" s="251">
        <v>295.93666666666667</v>
      </c>
      <c r="I245" s="260"/>
      <c r="J245" s="251">
        <v>221.95250000000001</v>
      </c>
    </row>
    <row r="246" spans="3:10" ht="15">
      <c r="C246" s="118"/>
      <c r="D246" s="289" t="s">
        <v>240</v>
      </c>
      <c r="E246" s="376"/>
      <c r="F246" s="250">
        <v>9730.6</v>
      </c>
      <c r="G246" s="260"/>
      <c r="H246" s="251">
        <v>324.35333333333335</v>
      </c>
      <c r="I246" s="260"/>
      <c r="J246" s="251">
        <v>243.26500000000001</v>
      </c>
    </row>
    <row r="247" spans="3:10" ht="15.75" thickBot="1">
      <c r="C247" s="278"/>
      <c r="D247" s="359" t="s">
        <v>241</v>
      </c>
      <c r="E247" s="377"/>
      <c r="F247" s="258">
        <v>10506.1</v>
      </c>
      <c r="G247" s="302"/>
      <c r="H247" s="259">
        <v>350.2033333333333</v>
      </c>
      <c r="I247" s="302"/>
      <c r="J247" s="259">
        <v>262.65250000000003</v>
      </c>
    </row>
    <row r="248" spans="3:10" ht="15.75" thickTop="1">
      <c r="C248" s="99"/>
      <c r="D248" s="291" t="s">
        <v>30</v>
      </c>
      <c r="E248" s="378"/>
      <c r="F248" s="261">
        <v>4574.900000000001</v>
      </c>
      <c r="G248" s="260"/>
      <c r="H248" s="262">
        <v>152.4966666666667</v>
      </c>
      <c r="I248" s="260"/>
      <c r="J248" s="262">
        <v>114.37250000000002</v>
      </c>
    </row>
    <row r="249" spans="3:10" ht="15">
      <c r="C249" s="118"/>
      <c r="D249" s="288" t="s">
        <v>237</v>
      </c>
      <c r="E249" s="376"/>
      <c r="F249" s="250">
        <v>6224.900000000001</v>
      </c>
      <c r="G249" s="260"/>
      <c r="H249" s="251">
        <v>207.4966666666667</v>
      </c>
      <c r="I249" s="260"/>
      <c r="J249" s="251">
        <v>155.6225</v>
      </c>
    </row>
    <row r="250" spans="3:10" ht="15">
      <c r="C250" s="117" t="s">
        <v>177</v>
      </c>
      <c r="D250" s="288" t="s">
        <v>238</v>
      </c>
      <c r="E250" s="376"/>
      <c r="F250" s="250">
        <v>5779.400000000001</v>
      </c>
      <c r="G250" s="260"/>
      <c r="H250" s="251">
        <v>192.64666666666668</v>
      </c>
      <c r="I250" s="260"/>
      <c r="J250" s="251">
        <v>144.485</v>
      </c>
    </row>
    <row r="251" spans="3:10" ht="15">
      <c r="C251" s="118"/>
      <c r="D251" s="288" t="s">
        <v>239</v>
      </c>
      <c r="E251" s="376"/>
      <c r="F251" s="250">
        <v>7429.400000000001</v>
      </c>
      <c r="G251" s="260"/>
      <c r="H251" s="251">
        <v>247.64666666666668</v>
      </c>
      <c r="I251" s="260"/>
      <c r="J251" s="251">
        <v>185.735</v>
      </c>
    </row>
    <row r="252" spans="3:10" ht="15">
      <c r="C252" s="118"/>
      <c r="D252" s="289" t="s">
        <v>240</v>
      </c>
      <c r="E252" s="376"/>
      <c r="F252" s="250">
        <v>8042.1</v>
      </c>
      <c r="G252" s="260"/>
      <c r="H252" s="251">
        <v>268.07</v>
      </c>
      <c r="I252" s="260"/>
      <c r="J252" s="251">
        <v>201.0525</v>
      </c>
    </row>
    <row r="253" spans="3:10" ht="15.75" thickBot="1">
      <c r="C253" s="278"/>
      <c r="D253" s="359" t="s">
        <v>241</v>
      </c>
      <c r="E253" s="377"/>
      <c r="F253" s="258">
        <v>8979.300000000001</v>
      </c>
      <c r="G253" s="302"/>
      <c r="H253" s="259">
        <v>299.31000000000006</v>
      </c>
      <c r="I253" s="302"/>
      <c r="J253" s="259">
        <v>224.48250000000002</v>
      </c>
    </row>
    <row r="254" spans="3:10" ht="15.75" thickTop="1">
      <c r="C254" s="99"/>
      <c r="D254" s="291" t="s">
        <v>30</v>
      </c>
      <c r="E254" s="378"/>
      <c r="F254" s="261">
        <v>3710</v>
      </c>
      <c r="G254" s="260"/>
      <c r="H254" s="262">
        <v>123.66666666666667</v>
      </c>
      <c r="I254" s="260"/>
      <c r="J254" s="262">
        <v>92.75</v>
      </c>
    </row>
    <row r="255" spans="3:10" ht="15">
      <c r="C255" s="117" t="s">
        <v>42</v>
      </c>
      <c r="D255" s="288" t="s">
        <v>237</v>
      </c>
      <c r="E255" s="376"/>
      <c r="F255" s="250">
        <v>5017.1</v>
      </c>
      <c r="G255" s="260"/>
      <c r="H255" s="251">
        <v>167.23666666666668</v>
      </c>
      <c r="I255" s="260"/>
      <c r="J255" s="251">
        <v>125.42750000000001</v>
      </c>
    </row>
    <row r="256" spans="3:10" ht="15">
      <c r="C256" s="118" t="s">
        <v>242</v>
      </c>
      <c r="D256" s="288" t="s">
        <v>238</v>
      </c>
      <c r="E256" s="376"/>
      <c r="F256" s="250">
        <v>3732.3</v>
      </c>
      <c r="G256" s="260"/>
      <c r="H256" s="251">
        <v>124.41000000000001</v>
      </c>
      <c r="I256" s="260"/>
      <c r="J256" s="251">
        <v>93.3075</v>
      </c>
    </row>
    <row r="257" spans="3:10" ht="15">
      <c r="C257" s="118" t="s">
        <v>243</v>
      </c>
      <c r="D257" s="288" t="s">
        <v>239</v>
      </c>
      <c r="E257" s="376"/>
      <c r="F257" s="250">
        <v>5484.6</v>
      </c>
      <c r="G257" s="260"/>
      <c r="H257" s="251">
        <v>182.82000000000002</v>
      </c>
      <c r="I257" s="260"/>
      <c r="J257" s="251">
        <v>137.115</v>
      </c>
    </row>
    <row r="258" spans="3:10" ht="15">
      <c r="C258" s="118" t="s">
        <v>244</v>
      </c>
      <c r="D258" s="289" t="s">
        <v>240</v>
      </c>
      <c r="E258" s="376"/>
      <c r="F258" s="250">
        <v>6419.6</v>
      </c>
      <c r="G258" s="260"/>
      <c r="H258" s="251">
        <v>213.98666666666668</v>
      </c>
      <c r="I258" s="260"/>
      <c r="J258" s="251">
        <v>160.49</v>
      </c>
    </row>
    <row r="259" spans="3:10" ht="15.75" thickBot="1">
      <c r="C259" s="278"/>
      <c r="D259" s="359" t="s">
        <v>241</v>
      </c>
      <c r="E259" s="377"/>
      <c r="F259" s="258">
        <v>7821.000000000001</v>
      </c>
      <c r="G259" s="302"/>
      <c r="H259" s="259">
        <v>260.70000000000005</v>
      </c>
      <c r="I259" s="302"/>
      <c r="J259" s="259">
        <v>195.52500000000003</v>
      </c>
    </row>
    <row r="260" spans="3:10" ht="15.75" thickTop="1">
      <c r="C260" s="117" t="s">
        <v>228</v>
      </c>
      <c r="D260" s="291" t="s">
        <v>30</v>
      </c>
      <c r="E260" s="378"/>
      <c r="F260" s="261">
        <v>8982.6</v>
      </c>
      <c r="G260" s="260"/>
      <c r="H260" s="262">
        <v>299.42</v>
      </c>
      <c r="I260" s="260"/>
      <c r="J260" s="262">
        <v>224.565</v>
      </c>
    </row>
    <row r="261" spans="3:10" ht="15">
      <c r="C261" s="118" t="s">
        <v>229</v>
      </c>
      <c r="D261" s="288" t="s">
        <v>237</v>
      </c>
      <c r="E261" s="376"/>
      <c r="F261" s="250">
        <v>10632.6</v>
      </c>
      <c r="G261" s="260"/>
      <c r="H261" s="251">
        <v>354.42</v>
      </c>
      <c r="I261" s="260"/>
      <c r="J261" s="251">
        <v>265.815</v>
      </c>
    </row>
    <row r="262" spans="3:10" ht="15">
      <c r="C262" s="118" t="s">
        <v>230</v>
      </c>
      <c r="D262" s="288" t="s">
        <v>238</v>
      </c>
      <c r="E262" s="376"/>
      <c r="F262" s="250">
        <v>10187.1</v>
      </c>
      <c r="G262" s="260"/>
      <c r="H262" s="251">
        <v>339.57</v>
      </c>
      <c r="I262" s="260"/>
      <c r="J262" s="251">
        <v>254.6775</v>
      </c>
    </row>
    <row r="263" spans="3:10" ht="15">
      <c r="C263" s="118" t="s">
        <v>245</v>
      </c>
      <c r="D263" s="288" t="s">
        <v>239</v>
      </c>
      <c r="E263" s="376"/>
      <c r="F263" s="250">
        <v>11837.1</v>
      </c>
      <c r="G263" s="260"/>
      <c r="H263" s="251">
        <v>394.57</v>
      </c>
      <c r="I263" s="260"/>
      <c r="J263" s="251">
        <v>295.9275</v>
      </c>
    </row>
    <row r="264" spans="3:10" ht="15">
      <c r="C264" s="118" t="s">
        <v>246</v>
      </c>
      <c r="D264" s="289" t="s">
        <v>240</v>
      </c>
      <c r="E264" s="376"/>
      <c r="F264" s="250">
        <v>13918.300000000001</v>
      </c>
      <c r="G264" s="260"/>
      <c r="H264" s="251">
        <v>463.9433333333334</v>
      </c>
      <c r="I264" s="260"/>
      <c r="J264" s="251">
        <v>347.95750000000004</v>
      </c>
    </row>
    <row r="265" spans="3:10" ht="15.75" thickBot="1">
      <c r="C265" s="278" t="s">
        <v>247</v>
      </c>
      <c r="D265" s="359" t="s">
        <v>241</v>
      </c>
      <c r="E265" s="377"/>
      <c r="F265" s="258">
        <v>15075.500000000002</v>
      </c>
      <c r="G265" s="302"/>
      <c r="H265" s="259">
        <v>502.5166666666667</v>
      </c>
      <c r="I265" s="302"/>
      <c r="J265" s="259">
        <v>376.88750000000005</v>
      </c>
    </row>
    <row r="266" spans="3:10" ht="15.75" thickTop="1">
      <c r="C266" s="118"/>
      <c r="D266" s="90" t="s">
        <v>248</v>
      </c>
      <c r="E266" s="378"/>
      <c r="F266" s="261">
        <v>1204.5</v>
      </c>
      <c r="G266" s="260"/>
      <c r="H266" s="262">
        <v>40.15</v>
      </c>
      <c r="I266" s="260"/>
      <c r="J266" s="262">
        <v>30.1125</v>
      </c>
    </row>
    <row r="267" spans="3:10" ht="15">
      <c r="C267" s="118"/>
      <c r="D267" s="90" t="s">
        <v>249</v>
      </c>
      <c r="E267" s="376">
        <v>0</v>
      </c>
      <c r="F267" s="250">
        <v>0</v>
      </c>
      <c r="G267" s="260">
        <v>0</v>
      </c>
      <c r="H267" s="251">
        <v>0</v>
      </c>
      <c r="I267" s="260">
        <v>0</v>
      </c>
      <c r="J267" s="251">
        <v>0</v>
      </c>
    </row>
    <row r="268" spans="3:10" ht="15.75" thickBot="1">
      <c r="C268" s="352"/>
      <c r="D268" s="92" t="s">
        <v>250</v>
      </c>
      <c r="E268" s="379"/>
      <c r="F268" s="303">
        <v>2750</v>
      </c>
      <c r="G268" s="361"/>
      <c r="H268" s="281">
        <v>91.66666666666667</v>
      </c>
      <c r="I268" s="361"/>
      <c r="J268" s="281">
        <v>68.75</v>
      </c>
    </row>
    <row r="269" spans="3:10" ht="15.75" thickBot="1">
      <c r="C269" s="118"/>
      <c r="E269" s="264"/>
      <c r="F269" s="282"/>
      <c r="G269" s="292"/>
      <c r="H269" s="275"/>
      <c r="I269" s="292"/>
      <c r="J269" s="275"/>
    </row>
    <row r="270" spans="3:10" ht="15">
      <c r="C270" s="98" t="s">
        <v>144</v>
      </c>
      <c r="D270" s="287" t="s">
        <v>30</v>
      </c>
      <c r="E270" s="373">
        <v>4580</v>
      </c>
      <c r="F270" s="366">
        <v>4328.1</v>
      </c>
      <c r="G270" s="286">
        <v>152.66666666666666</v>
      </c>
      <c r="H270" s="276">
        <v>144.27</v>
      </c>
      <c r="I270" s="286">
        <v>114.5</v>
      </c>
      <c r="J270" s="276">
        <v>108.20250000000001</v>
      </c>
    </row>
    <row r="271" spans="4:10" ht="15">
      <c r="D271" s="288" t="s">
        <v>59</v>
      </c>
      <c r="E271" s="376">
        <v>5330</v>
      </c>
      <c r="F271" s="250">
        <v>5036.85</v>
      </c>
      <c r="G271" s="260">
        <v>177.66666666666666</v>
      </c>
      <c r="H271" s="251">
        <v>167.895</v>
      </c>
      <c r="I271" s="260">
        <v>133.25</v>
      </c>
      <c r="J271" s="251">
        <v>125.92125000000001</v>
      </c>
    </row>
    <row r="272" spans="4:10" ht="15">
      <c r="D272" s="291" t="s">
        <v>251</v>
      </c>
      <c r="E272" s="376">
        <v>5500</v>
      </c>
      <c r="F272" s="250">
        <v>5197.5</v>
      </c>
      <c r="G272" s="260">
        <v>183.33333333333334</v>
      </c>
      <c r="H272" s="251">
        <v>173.25</v>
      </c>
      <c r="I272" s="260">
        <v>137.5</v>
      </c>
      <c r="J272" s="251">
        <v>129.9375</v>
      </c>
    </row>
    <row r="273" spans="4:10" ht="15">
      <c r="D273" s="288" t="s">
        <v>31</v>
      </c>
      <c r="E273" s="376">
        <v>5060</v>
      </c>
      <c r="F273" s="250">
        <v>4781.7</v>
      </c>
      <c r="G273" s="260">
        <v>168.66666666666666</v>
      </c>
      <c r="H273" s="251">
        <v>159.39</v>
      </c>
      <c r="I273" s="260">
        <v>126.5</v>
      </c>
      <c r="J273" s="251">
        <v>119.54249999999999</v>
      </c>
    </row>
    <row r="274" spans="3:10" ht="15.75" thickBot="1">
      <c r="C274" s="90" t="s">
        <v>252</v>
      </c>
      <c r="D274" s="359" t="s">
        <v>253</v>
      </c>
      <c r="E274" s="377">
        <v>5980</v>
      </c>
      <c r="F274" s="258">
        <v>5651.1</v>
      </c>
      <c r="G274" s="257">
        <v>199.33333333333334</v>
      </c>
      <c r="H274" s="259">
        <v>188.37</v>
      </c>
      <c r="I274" s="257">
        <v>149.5</v>
      </c>
      <c r="J274" s="259">
        <v>141.2775</v>
      </c>
    </row>
    <row r="275" spans="3:10" ht="15.75" thickTop="1">
      <c r="C275" s="90" t="s">
        <v>254</v>
      </c>
      <c r="D275" s="380" t="s">
        <v>175</v>
      </c>
      <c r="E275" s="378">
        <v>7480</v>
      </c>
      <c r="F275" s="261">
        <v>7068.6</v>
      </c>
      <c r="G275" s="260">
        <v>249.33333333333334</v>
      </c>
      <c r="H275" s="262">
        <v>235.62</v>
      </c>
      <c r="I275" s="260">
        <v>187</v>
      </c>
      <c r="J275" s="262">
        <v>176.715</v>
      </c>
    </row>
    <row r="276" spans="3:10" ht="15">
      <c r="C276" s="90" t="s">
        <v>255</v>
      </c>
      <c r="D276" s="381" t="s">
        <v>175</v>
      </c>
      <c r="E276" s="376">
        <v>7980</v>
      </c>
      <c r="F276" s="250">
        <v>7541.1</v>
      </c>
      <c r="G276" s="260">
        <v>266</v>
      </c>
      <c r="H276" s="251">
        <v>251.37</v>
      </c>
      <c r="I276" s="260">
        <v>199.5</v>
      </c>
      <c r="J276" s="251">
        <v>188.5275</v>
      </c>
    </row>
    <row r="277" spans="3:10" ht="15">
      <c r="C277" s="90" t="s">
        <v>256</v>
      </c>
      <c r="D277" s="288" t="s">
        <v>257</v>
      </c>
      <c r="E277" s="376">
        <v>8380</v>
      </c>
      <c r="F277" s="250">
        <v>7919.1</v>
      </c>
      <c r="G277" s="260">
        <v>279.3333333333333</v>
      </c>
      <c r="H277" s="251">
        <v>263.97</v>
      </c>
      <c r="I277" s="260">
        <v>209.5</v>
      </c>
      <c r="J277" s="251">
        <v>197.97750000000002</v>
      </c>
    </row>
    <row r="278" spans="4:10" ht="15">
      <c r="D278" s="382" t="s">
        <v>142</v>
      </c>
      <c r="E278" s="376">
        <v>1100</v>
      </c>
      <c r="F278" s="250">
        <v>1039.5</v>
      </c>
      <c r="G278" s="260">
        <v>36.666666666666664</v>
      </c>
      <c r="H278" s="251">
        <v>34.65</v>
      </c>
      <c r="I278" s="260">
        <v>27.5</v>
      </c>
      <c r="J278" s="251">
        <v>25.9875</v>
      </c>
    </row>
    <row r="279" spans="3:10" ht="15.75" thickBot="1">
      <c r="C279" s="92"/>
      <c r="D279" s="383" t="s">
        <v>143</v>
      </c>
      <c r="E279" s="379">
        <v>2100</v>
      </c>
      <c r="F279" s="303">
        <v>1984.5</v>
      </c>
      <c r="G279" s="361">
        <v>70</v>
      </c>
      <c r="H279" s="281">
        <v>66.15</v>
      </c>
      <c r="I279" s="361">
        <v>52.5</v>
      </c>
      <c r="J279" s="281">
        <v>49.6125</v>
      </c>
    </row>
    <row r="280" spans="5:10" ht="15.75" thickBot="1">
      <c r="E280" s="264"/>
      <c r="F280" s="282"/>
      <c r="G280" s="292"/>
      <c r="H280" s="275"/>
      <c r="I280" s="292"/>
      <c r="J280" s="275"/>
    </row>
    <row r="281" spans="3:10" ht="15">
      <c r="C281" s="116" t="s">
        <v>258</v>
      </c>
      <c r="D281" s="287" t="s">
        <v>30</v>
      </c>
      <c r="E281" s="373">
        <v>4750</v>
      </c>
      <c r="F281" s="366">
        <v>4488.75</v>
      </c>
      <c r="G281" s="286">
        <v>158.33333333333334</v>
      </c>
      <c r="H281" s="276">
        <v>149.625</v>
      </c>
      <c r="I281" s="286">
        <v>118.75</v>
      </c>
      <c r="J281" s="276">
        <v>112.21875</v>
      </c>
    </row>
    <row r="282" spans="3:10" ht="15">
      <c r="C282" s="99"/>
      <c r="D282" s="289" t="s">
        <v>238</v>
      </c>
      <c r="E282" s="376">
        <v>5440</v>
      </c>
      <c r="F282" s="250">
        <v>5140.8</v>
      </c>
      <c r="G282" s="260">
        <v>181.33333333333334</v>
      </c>
      <c r="H282" s="251">
        <v>171.36</v>
      </c>
      <c r="I282" s="260">
        <v>136</v>
      </c>
      <c r="J282" s="251">
        <v>128.52</v>
      </c>
    </row>
    <row r="283" spans="3:10" ht="15">
      <c r="C283" s="118" t="s">
        <v>151</v>
      </c>
      <c r="D283" s="90" t="s">
        <v>259</v>
      </c>
      <c r="E283" s="376">
        <v>6760</v>
      </c>
      <c r="F283" s="250">
        <v>6388.2</v>
      </c>
      <c r="G283" s="260">
        <v>225.33333333333334</v>
      </c>
      <c r="H283" s="251">
        <v>212.94</v>
      </c>
      <c r="I283" s="260">
        <v>169</v>
      </c>
      <c r="J283" s="251">
        <v>159.70499999999998</v>
      </c>
    </row>
    <row r="284" spans="3:10" ht="15.75" thickBot="1">
      <c r="C284" s="278"/>
      <c r="D284" s="91" t="s">
        <v>260</v>
      </c>
      <c r="E284" s="377">
        <v>2000</v>
      </c>
      <c r="F284" s="258">
        <v>1980.0000000000002</v>
      </c>
      <c r="G284" s="302">
        <v>66.66666666666667</v>
      </c>
      <c r="H284" s="259">
        <v>66.00000000000001</v>
      </c>
      <c r="I284" s="302">
        <v>50</v>
      </c>
      <c r="J284" s="259">
        <v>49.50000000000001</v>
      </c>
    </row>
    <row r="285" spans="3:10" ht="15.75" thickTop="1">
      <c r="C285" s="99"/>
      <c r="D285" s="291" t="s">
        <v>145</v>
      </c>
      <c r="E285" s="378">
        <v>2200</v>
      </c>
      <c r="F285" s="261">
        <v>2376</v>
      </c>
      <c r="G285" s="260">
        <v>73.33333333333333</v>
      </c>
      <c r="H285" s="262">
        <v>79.2</v>
      </c>
      <c r="I285" s="260">
        <v>55</v>
      </c>
      <c r="J285" s="262">
        <v>59.4</v>
      </c>
    </row>
    <row r="286" spans="3:10" ht="15">
      <c r="C286" s="118" t="s">
        <v>152</v>
      </c>
      <c r="D286" s="288" t="s">
        <v>117</v>
      </c>
      <c r="E286" s="376">
        <v>3050</v>
      </c>
      <c r="F286" s="250">
        <v>3074.4</v>
      </c>
      <c r="G286" s="260">
        <v>101.66666666666667</v>
      </c>
      <c r="H286" s="251">
        <v>102.48</v>
      </c>
      <c r="I286" s="260">
        <v>76.25</v>
      </c>
      <c r="J286" s="251">
        <v>76.86</v>
      </c>
    </row>
    <row r="287" spans="3:10" ht="15">
      <c r="C287" s="118" t="s">
        <v>261</v>
      </c>
      <c r="D287" s="288" t="s">
        <v>118</v>
      </c>
      <c r="E287" s="376">
        <v>3400</v>
      </c>
      <c r="F287" s="250">
        <v>3733.2</v>
      </c>
      <c r="G287" s="260">
        <v>113.33333333333333</v>
      </c>
      <c r="H287" s="251">
        <v>124.44</v>
      </c>
      <c r="I287" s="260">
        <v>85</v>
      </c>
      <c r="J287" s="251">
        <v>93.33</v>
      </c>
    </row>
    <row r="288" spans="3:10" ht="15">
      <c r="C288" s="99"/>
      <c r="D288" s="288" t="s">
        <v>146</v>
      </c>
      <c r="E288" s="376">
        <v>5000</v>
      </c>
      <c r="F288" s="250">
        <v>4725</v>
      </c>
      <c r="G288" s="260">
        <v>166.66666666666666</v>
      </c>
      <c r="H288" s="251">
        <v>157.5</v>
      </c>
      <c r="I288" s="260">
        <v>125</v>
      </c>
      <c r="J288" s="251">
        <v>118.125</v>
      </c>
    </row>
    <row r="289" spans="3:10" ht="15.75" thickBot="1">
      <c r="C289" s="310"/>
      <c r="D289" s="364" t="s">
        <v>147</v>
      </c>
      <c r="E289" s="379">
        <v>0</v>
      </c>
      <c r="F289" s="303">
        <v>300</v>
      </c>
      <c r="G289" s="361">
        <v>0</v>
      </c>
      <c r="H289" s="281">
        <v>10</v>
      </c>
      <c r="I289" s="361">
        <v>0</v>
      </c>
      <c r="J289" s="281">
        <v>7.5</v>
      </c>
    </row>
    <row r="290" spans="4:10" ht="15.75" thickBot="1">
      <c r="D290" s="99"/>
      <c r="E290" s="264"/>
      <c r="F290" s="282"/>
      <c r="G290" s="292"/>
      <c r="H290" s="275"/>
      <c r="I290" s="292"/>
      <c r="J290" s="275"/>
    </row>
    <row r="291" spans="3:10" ht="15">
      <c r="C291" s="116" t="s">
        <v>636</v>
      </c>
      <c r="D291" s="287" t="s">
        <v>699</v>
      </c>
      <c r="E291" s="410"/>
      <c r="F291" s="276"/>
      <c r="G291" s="286"/>
      <c r="H291" s="276"/>
      <c r="I291" s="267"/>
      <c r="J291" s="276"/>
    </row>
    <row r="292" spans="3:10" ht="15">
      <c r="C292" s="118"/>
      <c r="D292" s="288" t="s">
        <v>637</v>
      </c>
      <c r="E292" s="123">
        <v>3840</v>
      </c>
      <c r="F292" s="251">
        <v>3840</v>
      </c>
      <c r="G292" s="249">
        <v>128</v>
      </c>
      <c r="H292" s="251">
        <v>128</v>
      </c>
      <c r="I292" s="268">
        <v>96</v>
      </c>
      <c r="J292" s="251">
        <v>96</v>
      </c>
    </row>
    <row r="293" spans="3:10" ht="15">
      <c r="C293" s="99"/>
      <c r="D293" s="288" t="s">
        <v>99</v>
      </c>
      <c r="E293" s="123">
        <v>3840</v>
      </c>
      <c r="F293" s="251">
        <v>3840</v>
      </c>
      <c r="G293" s="249">
        <v>128</v>
      </c>
      <c r="H293" s="251">
        <v>128</v>
      </c>
      <c r="I293" s="268">
        <v>96</v>
      </c>
      <c r="J293" s="251">
        <v>96</v>
      </c>
    </row>
    <row r="294" spans="3:10" ht="15.75" thickBot="1">
      <c r="C294" s="352"/>
      <c r="D294" s="364" t="s">
        <v>240</v>
      </c>
      <c r="E294" s="374">
        <v>6150</v>
      </c>
      <c r="F294" s="281">
        <v>6150</v>
      </c>
      <c r="G294" s="294">
        <v>205</v>
      </c>
      <c r="H294" s="281">
        <v>205</v>
      </c>
      <c r="I294" s="280">
        <v>153.75</v>
      </c>
      <c r="J294" s="281">
        <v>153.75</v>
      </c>
    </row>
    <row r="295" spans="3:10" s="503" customFormat="1" ht="15" thickBot="1">
      <c r="C295" s="499" t="s">
        <v>696</v>
      </c>
      <c r="D295" s="467"/>
      <c r="E295" s="500"/>
      <c r="F295" s="501"/>
      <c r="G295" s="500"/>
      <c r="H295" s="502"/>
      <c r="I295" s="500"/>
      <c r="J295" s="502"/>
    </row>
    <row r="296" spans="3:10" ht="15">
      <c r="C296" s="116" t="s">
        <v>638</v>
      </c>
      <c r="D296" s="410" t="s">
        <v>639</v>
      </c>
      <c r="E296" s="477">
        <v>2050</v>
      </c>
      <c r="F296" s="477">
        <v>2050</v>
      </c>
      <c r="G296" s="478">
        <v>68.33333333333333</v>
      </c>
      <c r="H296" s="478">
        <v>68.33333333333333</v>
      </c>
      <c r="I296" s="477">
        <v>51.25</v>
      </c>
      <c r="J296" s="479">
        <v>51.25</v>
      </c>
    </row>
    <row r="297" spans="3:10" ht="15">
      <c r="C297" s="117" t="s">
        <v>640</v>
      </c>
      <c r="D297" s="123" t="s">
        <v>641</v>
      </c>
      <c r="E297" s="297">
        <v>2700</v>
      </c>
      <c r="F297" s="297">
        <v>2700</v>
      </c>
      <c r="G297" s="297">
        <v>90</v>
      </c>
      <c r="H297" s="297">
        <v>90</v>
      </c>
      <c r="I297" s="297">
        <v>67.5</v>
      </c>
      <c r="J297" s="273">
        <v>67.5</v>
      </c>
    </row>
    <row r="298" spans="3:10" ht="15">
      <c r="C298" s="118" t="s">
        <v>642</v>
      </c>
      <c r="D298" s="123" t="s">
        <v>643</v>
      </c>
      <c r="E298" s="297">
        <v>3000</v>
      </c>
      <c r="F298" s="297">
        <v>3000</v>
      </c>
      <c r="G298" s="297">
        <v>100</v>
      </c>
      <c r="H298" s="297">
        <v>100</v>
      </c>
      <c r="I298" s="297">
        <v>75</v>
      </c>
      <c r="J298" s="273">
        <v>75</v>
      </c>
    </row>
    <row r="299" spans="3:10" ht="15">
      <c r="C299" s="118" t="s">
        <v>644</v>
      </c>
      <c r="D299" s="123" t="s">
        <v>645</v>
      </c>
      <c r="E299" s="297">
        <v>3300</v>
      </c>
      <c r="F299" s="297">
        <v>3300</v>
      </c>
      <c r="G299" s="297">
        <v>110</v>
      </c>
      <c r="H299" s="297">
        <v>110</v>
      </c>
      <c r="I299" s="480">
        <v>82.5</v>
      </c>
      <c r="J299" s="481">
        <v>82.5</v>
      </c>
    </row>
    <row r="300" spans="3:10" ht="15">
      <c r="C300" s="99"/>
      <c r="D300" s="123" t="s">
        <v>646</v>
      </c>
      <c r="E300" s="297">
        <v>2600</v>
      </c>
      <c r="F300" s="297">
        <v>2600</v>
      </c>
      <c r="G300" s="480">
        <v>86.66666666666667</v>
      </c>
      <c r="H300" s="480">
        <v>86.66666666666667</v>
      </c>
      <c r="I300" s="297">
        <v>65</v>
      </c>
      <c r="J300" s="273">
        <v>65</v>
      </c>
    </row>
    <row r="301" spans="3:10" ht="15">
      <c r="C301" s="99"/>
      <c r="D301" s="123" t="s">
        <v>647</v>
      </c>
      <c r="E301" s="297">
        <v>3400</v>
      </c>
      <c r="F301" s="297">
        <v>3400</v>
      </c>
      <c r="G301" s="480">
        <v>113.33333333333333</v>
      </c>
      <c r="H301" s="480">
        <v>113.33333333333333</v>
      </c>
      <c r="I301" s="297">
        <v>85</v>
      </c>
      <c r="J301" s="273">
        <v>85</v>
      </c>
    </row>
    <row r="302" spans="3:10" ht="15">
      <c r="C302" s="99"/>
      <c r="D302" s="123" t="s">
        <v>648</v>
      </c>
      <c r="E302" s="297">
        <v>4000</v>
      </c>
      <c r="F302" s="297">
        <v>4000</v>
      </c>
      <c r="G302" s="480">
        <v>133.33333333333334</v>
      </c>
      <c r="H302" s="480">
        <v>133.33333333333334</v>
      </c>
      <c r="I302" s="297">
        <v>100</v>
      </c>
      <c r="J302" s="273">
        <v>100</v>
      </c>
    </row>
    <row r="303" spans="3:10" ht="16.5" customHeight="1">
      <c r="C303" s="99"/>
      <c r="D303" s="482" t="s">
        <v>649</v>
      </c>
      <c r="E303" s="297">
        <v>4000</v>
      </c>
      <c r="F303" s="297">
        <v>4000</v>
      </c>
      <c r="G303" s="480">
        <v>133.33333333333334</v>
      </c>
      <c r="H303" s="480">
        <v>133.33333333333334</v>
      </c>
      <c r="I303" s="297">
        <v>100</v>
      </c>
      <c r="J303" s="273">
        <v>100</v>
      </c>
    </row>
    <row r="304" spans="3:10" ht="13.5" customHeight="1">
      <c r="C304" s="99"/>
      <c r="D304" s="482" t="s">
        <v>649</v>
      </c>
      <c r="E304" s="297">
        <v>5000</v>
      </c>
      <c r="F304" s="297">
        <v>5000</v>
      </c>
      <c r="G304" s="480">
        <v>166.66666666666666</v>
      </c>
      <c r="H304" s="480">
        <v>166.66666666666666</v>
      </c>
      <c r="I304" s="297">
        <v>125</v>
      </c>
      <c r="J304" s="273">
        <v>125</v>
      </c>
    </row>
    <row r="305" spans="3:10" ht="15">
      <c r="C305" s="99"/>
      <c r="D305" s="482" t="s">
        <v>650</v>
      </c>
      <c r="E305" s="297">
        <v>6000</v>
      </c>
      <c r="F305" s="297">
        <v>6000</v>
      </c>
      <c r="G305" s="480">
        <v>200</v>
      </c>
      <c r="H305" s="480">
        <v>200</v>
      </c>
      <c r="I305" s="297">
        <v>150</v>
      </c>
      <c r="J305" s="273">
        <v>150</v>
      </c>
    </row>
    <row r="306" spans="3:10" ht="14.25" customHeight="1">
      <c r="C306" s="99"/>
      <c r="D306" s="482" t="s">
        <v>651</v>
      </c>
      <c r="E306" s="297">
        <v>9000</v>
      </c>
      <c r="F306" s="297">
        <v>9000</v>
      </c>
      <c r="G306" s="480">
        <v>300</v>
      </c>
      <c r="H306" s="480">
        <v>300</v>
      </c>
      <c r="I306" s="297">
        <v>225</v>
      </c>
      <c r="J306" s="273">
        <v>225</v>
      </c>
    </row>
    <row r="307" spans="3:10" ht="30">
      <c r="C307" s="99"/>
      <c r="D307" s="482" t="s">
        <v>652</v>
      </c>
      <c r="E307" s="297">
        <v>10500</v>
      </c>
      <c r="F307" s="297">
        <v>10500</v>
      </c>
      <c r="G307" s="480">
        <v>350</v>
      </c>
      <c r="H307" s="480">
        <v>350</v>
      </c>
      <c r="I307" s="480">
        <v>262.5</v>
      </c>
      <c r="J307" s="481">
        <v>262.5</v>
      </c>
    </row>
    <row r="308" spans="3:10" ht="15">
      <c r="C308" s="99"/>
      <c r="D308" s="483" t="s">
        <v>653</v>
      </c>
      <c r="E308" s="297">
        <v>600</v>
      </c>
      <c r="F308" s="297">
        <v>600</v>
      </c>
      <c r="G308" s="480">
        <v>20</v>
      </c>
      <c r="H308" s="480">
        <v>20</v>
      </c>
      <c r="I308" s="297">
        <v>15</v>
      </c>
      <c r="J308" s="273">
        <v>15</v>
      </c>
    </row>
    <row r="309" spans="3:10" ht="15.75" thickBot="1">
      <c r="C309" s="119"/>
      <c r="D309" s="484" t="s">
        <v>654</v>
      </c>
      <c r="E309" s="485">
        <v>1000</v>
      </c>
      <c r="F309" s="485">
        <v>1000</v>
      </c>
      <c r="G309" s="486">
        <v>33.333333333333336</v>
      </c>
      <c r="H309" s="486">
        <v>33.333333333333336</v>
      </c>
      <c r="I309" s="485">
        <v>25</v>
      </c>
      <c r="J309" s="487">
        <v>25</v>
      </c>
    </row>
    <row r="310" spans="3:10" ht="15.75" thickTop="1">
      <c r="C310" s="99"/>
      <c r="D310" s="304" t="s">
        <v>639</v>
      </c>
      <c r="E310" s="488">
        <v>2050</v>
      </c>
      <c r="F310" s="488">
        <v>2050</v>
      </c>
      <c r="G310" s="489">
        <v>68.33333333333333</v>
      </c>
      <c r="H310" s="489">
        <v>68.33333333333333</v>
      </c>
      <c r="I310" s="489">
        <v>51.25</v>
      </c>
      <c r="J310" s="490">
        <v>51.25</v>
      </c>
    </row>
    <row r="311" spans="3:10" ht="15">
      <c r="C311" s="117" t="s">
        <v>42</v>
      </c>
      <c r="D311" s="123" t="s">
        <v>641</v>
      </c>
      <c r="E311" s="297">
        <v>2700</v>
      </c>
      <c r="F311" s="297">
        <v>3100</v>
      </c>
      <c r="G311" s="480">
        <v>90</v>
      </c>
      <c r="H311" s="480">
        <v>103.33333333333333</v>
      </c>
      <c r="I311" s="480">
        <v>67.5</v>
      </c>
      <c r="J311" s="481">
        <v>77.5</v>
      </c>
    </row>
    <row r="312" spans="3:10" ht="15">
      <c r="C312" s="118" t="s">
        <v>655</v>
      </c>
      <c r="D312" s="123" t="s">
        <v>643</v>
      </c>
      <c r="E312" s="297">
        <v>3000</v>
      </c>
      <c r="F312" s="297">
        <v>3300</v>
      </c>
      <c r="G312" s="480">
        <v>100</v>
      </c>
      <c r="H312" s="480">
        <v>110</v>
      </c>
      <c r="I312" s="297">
        <v>75</v>
      </c>
      <c r="J312" s="481">
        <v>82.5</v>
      </c>
    </row>
    <row r="313" spans="3:10" ht="15">
      <c r="C313" s="118" t="s">
        <v>656</v>
      </c>
      <c r="D313" s="123" t="s">
        <v>645</v>
      </c>
      <c r="E313" s="297">
        <v>3300</v>
      </c>
      <c r="F313" s="297">
        <v>3700</v>
      </c>
      <c r="G313" s="480">
        <v>110</v>
      </c>
      <c r="H313" s="480">
        <v>123.33333333333333</v>
      </c>
      <c r="I313" s="480">
        <v>82.5</v>
      </c>
      <c r="J313" s="481">
        <v>92.5</v>
      </c>
    </row>
    <row r="314" spans="3:10" ht="15">
      <c r="C314" s="99"/>
      <c r="D314" s="123" t="s">
        <v>646</v>
      </c>
      <c r="E314" s="297">
        <v>2600</v>
      </c>
      <c r="F314" s="297">
        <v>2600</v>
      </c>
      <c r="G314" s="480">
        <v>86.66666666666667</v>
      </c>
      <c r="H314" s="480">
        <v>86.66666666666667</v>
      </c>
      <c r="I314" s="297">
        <v>65</v>
      </c>
      <c r="J314" s="273">
        <v>65</v>
      </c>
    </row>
    <row r="315" spans="3:10" ht="15">
      <c r="C315" s="99"/>
      <c r="D315" s="123" t="s">
        <v>647</v>
      </c>
      <c r="E315" s="297">
        <v>3400</v>
      </c>
      <c r="F315" s="297">
        <v>3900</v>
      </c>
      <c r="G315" s="480">
        <v>113.33333333333333</v>
      </c>
      <c r="H315" s="480">
        <v>130</v>
      </c>
      <c r="I315" s="297">
        <v>85</v>
      </c>
      <c r="J315" s="481">
        <v>97.5</v>
      </c>
    </row>
    <row r="316" spans="3:10" ht="15">
      <c r="C316" s="99"/>
      <c r="D316" s="123" t="s">
        <v>648</v>
      </c>
      <c r="E316" s="297">
        <v>4000</v>
      </c>
      <c r="F316" s="297">
        <v>4400</v>
      </c>
      <c r="G316" s="480">
        <v>133.33333333333334</v>
      </c>
      <c r="H316" s="480">
        <v>146.66666666666666</v>
      </c>
      <c r="I316" s="297">
        <v>100</v>
      </c>
      <c r="J316" s="273">
        <v>110</v>
      </c>
    </row>
    <row r="317" spans="3:10" ht="15" customHeight="1">
      <c r="C317" s="99"/>
      <c r="D317" s="482" t="s">
        <v>649</v>
      </c>
      <c r="E317" s="297">
        <v>4000</v>
      </c>
      <c r="F317" s="297">
        <v>4800</v>
      </c>
      <c r="G317" s="480">
        <v>133.33333333333334</v>
      </c>
      <c r="H317" s="480">
        <v>160</v>
      </c>
      <c r="I317" s="297">
        <v>100</v>
      </c>
      <c r="J317" s="273">
        <v>120</v>
      </c>
    </row>
    <row r="318" spans="3:10" ht="15" customHeight="1">
      <c r="C318" s="99"/>
      <c r="D318" s="482" t="s">
        <v>649</v>
      </c>
      <c r="E318" s="297">
        <v>5000</v>
      </c>
      <c r="F318" s="297">
        <v>5600</v>
      </c>
      <c r="G318" s="480">
        <v>166.66666666666666</v>
      </c>
      <c r="H318" s="480">
        <v>186.66666666666666</v>
      </c>
      <c r="I318" s="297">
        <v>125</v>
      </c>
      <c r="J318" s="273">
        <v>140</v>
      </c>
    </row>
    <row r="319" spans="3:10" ht="15">
      <c r="C319" s="99"/>
      <c r="D319" s="482" t="s">
        <v>650</v>
      </c>
      <c r="E319" s="297">
        <v>6000</v>
      </c>
      <c r="F319" s="297">
        <v>6500</v>
      </c>
      <c r="G319" s="480">
        <v>200</v>
      </c>
      <c r="H319" s="480">
        <v>216.66666666666666</v>
      </c>
      <c r="I319" s="297">
        <v>150</v>
      </c>
      <c r="J319" s="481">
        <v>162.5</v>
      </c>
    </row>
    <row r="320" spans="3:10" ht="16.5" customHeight="1">
      <c r="C320" s="99"/>
      <c r="D320" s="482" t="s">
        <v>651</v>
      </c>
      <c r="E320" s="297">
        <v>9000</v>
      </c>
      <c r="F320" s="297">
        <v>9000</v>
      </c>
      <c r="G320" s="480">
        <v>300</v>
      </c>
      <c r="H320" s="480">
        <v>300</v>
      </c>
      <c r="I320" s="297">
        <v>225</v>
      </c>
      <c r="J320" s="273">
        <v>225</v>
      </c>
    </row>
    <row r="321" spans="3:10" ht="30">
      <c r="C321" s="99"/>
      <c r="D321" s="482" t="s">
        <v>652</v>
      </c>
      <c r="E321" s="297">
        <v>10500</v>
      </c>
      <c r="F321" s="297">
        <v>10500</v>
      </c>
      <c r="G321" s="480">
        <v>350</v>
      </c>
      <c r="H321" s="480">
        <v>350</v>
      </c>
      <c r="I321" s="480">
        <v>262.5</v>
      </c>
      <c r="J321" s="481">
        <v>262.5</v>
      </c>
    </row>
    <row r="322" spans="3:10" ht="15">
      <c r="C322" s="99"/>
      <c r="D322" s="483" t="s">
        <v>653</v>
      </c>
      <c r="E322" s="297">
        <v>600</v>
      </c>
      <c r="F322" s="297">
        <v>600</v>
      </c>
      <c r="G322" s="480">
        <v>20</v>
      </c>
      <c r="H322" s="480">
        <v>20</v>
      </c>
      <c r="I322" s="297">
        <v>15</v>
      </c>
      <c r="J322" s="273">
        <v>15</v>
      </c>
    </row>
    <row r="323" spans="3:10" ht="15.75" thickBot="1">
      <c r="C323" s="310"/>
      <c r="D323" s="491" t="s">
        <v>654</v>
      </c>
      <c r="E323" s="492">
        <v>1000</v>
      </c>
      <c r="F323" s="492">
        <v>1000</v>
      </c>
      <c r="G323" s="493">
        <v>33.333333333333336</v>
      </c>
      <c r="H323" s="493">
        <v>33.333333333333336</v>
      </c>
      <c r="I323" s="492">
        <v>25</v>
      </c>
      <c r="J323" s="494">
        <v>25</v>
      </c>
    </row>
    <row r="324" spans="5:10" ht="15">
      <c r="E324" s="304"/>
      <c r="F324" s="497"/>
      <c r="G324" s="304"/>
      <c r="H324" s="498"/>
      <c r="I324" s="304"/>
      <c r="J324" s="498"/>
    </row>
  </sheetData>
  <sheetProtection/>
  <mergeCells count="20">
    <mergeCell ref="A145:B145"/>
    <mergeCell ref="A130:B130"/>
    <mergeCell ref="A131:B131"/>
    <mergeCell ref="A132:B132"/>
    <mergeCell ref="A133:B133"/>
    <mergeCell ref="A138:B138"/>
    <mergeCell ref="A139:B139"/>
    <mergeCell ref="A45:B45"/>
    <mergeCell ref="A42:B42"/>
    <mergeCell ref="G1:H1"/>
    <mergeCell ref="A38:B38"/>
    <mergeCell ref="A41:B41"/>
    <mergeCell ref="A140:B140"/>
    <mergeCell ref="E65:J65"/>
    <mergeCell ref="I1:J1"/>
    <mergeCell ref="C1:D1"/>
    <mergeCell ref="A37:B37"/>
    <mergeCell ref="E1:F1"/>
    <mergeCell ref="A43:B43"/>
    <mergeCell ref="A44:B44"/>
  </mergeCells>
  <hyperlinks>
    <hyperlink ref="L1" location="Выставки!A1" display="Выставки"/>
    <hyperlink ref="L2" location="Трансфер!A1" display="Трансфер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1">
      <selection activeCell="K119" sqref="K119"/>
    </sheetView>
  </sheetViews>
  <sheetFormatPr defaultColWidth="9.00390625" defaultRowHeight="12.75"/>
  <cols>
    <col min="1" max="1" width="28.75390625" style="0" customWidth="1"/>
    <col min="2" max="2" width="27.00390625" style="0" customWidth="1"/>
    <col min="3" max="3" width="10.125" style="0" customWidth="1"/>
  </cols>
  <sheetData>
    <row r="1" ht="13.5" thickBot="1">
      <c r="A1" s="86" t="s">
        <v>122</v>
      </c>
    </row>
    <row r="2" spans="1:14" ht="12.75">
      <c r="A2" s="34" t="s">
        <v>38</v>
      </c>
      <c r="B2" s="35" t="s">
        <v>39</v>
      </c>
      <c r="C2" s="33" t="s">
        <v>37</v>
      </c>
      <c r="D2" s="33" t="s">
        <v>0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5</v>
      </c>
      <c r="J2" s="36" t="s">
        <v>6</v>
      </c>
      <c r="K2" s="37" t="s">
        <v>7</v>
      </c>
      <c r="L2" s="33" t="s">
        <v>37</v>
      </c>
      <c r="M2" s="46" t="s">
        <v>61</v>
      </c>
      <c r="N2" s="46" t="s">
        <v>62</v>
      </c>
    </row>
    <row r="3" spans="1:14" ht="13.5" thickBot="1">
      <c r="A3" s="31"/>
      <c r="B3" s="32"/>
      <c r="C3" s="32"/>
      <c r="D3" s="32"/>
      <c r="E3" s="32"/>
      <c r="F3" s="32"/>
      <c r="G3" s="32"/>
      <c r="H3" s="32"/>
      <c r="I3" s="32"/>
      <c r="J3" s="14"/>
      <c r="K3" s="13"/>
      <c r="L3" s="22"/>
      <c r="M3" s="10"/>
      <c r="N3" s="10"/>
    </row>
    <row r="4" spans="1:14" ht="12.75">
      <c r="A4" s="78" t="s">
        <v>18</v>
      </c>
      <c r="B4" s="69" t="s">
        <v>55</v>
      </c>
      <c r="C4" s="83">
        <f>L4/28</f>
        <v>242.85714285714286</v>
      </c>
      <c r="D4" s="61">
        <f>N4/28</f>
        <v>233.8714285714286</v>
      </c>
      <c r="E4" s="30">
        <f aca="true" t="shared" si="0" ref="E4:E30">D4*2</f>
        <v>467.7428571428572</v>
      </c>
      <c r="F4" s="30">
        <f aca="true" t="shared" si="1" ref="F4:F30">D4*4</f>
        <v>935.4857142857144</v>
      </c>
      <c r="G4" s="30">
        <f aca="true" t="shared" si="2" ref="G4:G30">D4*7</f>
        <v>1637.1000000000001</v>
      </c>
      <c r="H4" s="30">
        <f aca="true" t="shared" si="3" ref="H4:H30">D4*9</f>
        <v>2104.842857142857</v>
      </c>
      <c r="I4" s="30">
        <f aca="true" t="shared" si="4" ref="I4:I30">D4*14</f>
        <v>3274.2000000000003</v>
      </c>
      <c r="J4" s="16">
        <v>177</v>
      </c>
      <c r="K4" s="8"/>
      <c r="L4" s="23">
        <v>6800</v>
      </c>
      <c r="M4" s="10">
        <v>6120</v>
      </c>
      <c r="N4" s="10">
        <f>M4*1.07</f>
        <v>6548.400000000001</v>
      </c>
    </row>
    <row r="5" spans="1:14" ht="12.75">
      <c r="A5" s="38" t="s">
        <v>19</v>
      </c>
      <c r="B5" s="52" t="s">
        <v>56</v>
      </c>
      <c r="C5" s="79">
        <f aca="true" t="shared" si="5" ref="C5:C30">L5/28</f>
        <v>267.85714285714283</v>
      </c>
      <c r="D5" s="57">
        <f aca="true" t="shared" si="6" ref="D5:D30">N5/28</f>
        <v>257.94642857142856</v>
      </c>
      <c r="E5" s="21">
        <f t="shared" si="0"/>
        <v>515.8928571428571</v>
      </c>
      <c r="F5" s="21">
        <f t="shared" si="1"/>
        <v>1031.7857142857142</v>
      </c>
      <c r="G5" s="21">
        <f t="shared" si="2"/>
        <v>1805.625</v>
      </c>
      <c r="H5" s="21">
        <f t="shared" si="3"/>
        <v>2321.517857142857</v>
      </c>
      <c r="I5" s="21">
        <f t="shared" si="4"/>
        <v>3611.25</v>
      </c>
      <c r="J5" s="17">
        <v>214</v>
      </c>
      <c r="K5" s="9"/>
      <c r="L5" s="23">
        <v>7500</v>
      </c>
      <c r="M5" s="10">
        <v>6750</v>
      </c>
      <c r="N5" s="10">
        <f aca="true" t="shared" si="7" ref="N5:N29">M5*1.07</f>
        <v>7222.5</v>
      </c>
    </row>
    <row r="6" spans="1:14" ht="12.75">
      <c r="A6" s="38"/>
      <c r="B6" s="52" t="s">
        <v>57</v>
      </c>
      <c r="C6" s="79">
        <f t="shared" si="5"/>
        <v>292.85714285714283</v>
      </c>
      <c r="D6" s="57">
        <f t="shared" si="6"/>
        <v>282.0214285714286</v>
      </c>
      <c r="E6" s="21">
        <f t="shared" si="0"/>
        <v>564.0428571428572</v>
      </c>
      <c r="F6" s="21">
        <f t="shared" si="1"/>
        <v>1128.0857142857144</v>
      </c>
      <c r="G6" s="21">
        <f t="shared" si="2"/>
        <v>1974.15</v>
      </c>
      <c r="H6" s="21">
        <f t="shared" si="3"/>
        <v>2538.1928571428575</v>
      </c>
      <c r="I6" s="21">
        <f t="shared" si="4"/>
        <v>3948.3</v>
      </c>
      <c r="J6" s="17">
        <v>196</v>
      </c>
      <c r="K6" s="9"/>
      <c r="L6" s="23">
        <v>8200</v>
      </c>
      <c r="M6" s="10">
        <v>7380</v>
      </c>
      <c r="N6" s="10">
        <f t="shared" si="7"/>
        <v>7896.6</v>
      </c>
    </row>
    <row r="7" spans="1:14" ht="12.75">
      <c r="A7" s="38"/>
      <c r="B7" s="52" t="s">
        <v>58</v>
      </c>
      <c r="C7" s="79">
        <f t="shared" si="5"/>
        <v>535.7142857142857</v>
      </c>
      <c r="D7" s="57">
        <f t="shared" si="6"/>
        <v>515.8928571428571</v>
      </c>
      <c r="E7" s="21">
        <f t="shared" si="0"/>
        <v>1031.7857142857142</v>
      </c>
      <c r="F7" s="21">
        <f t="shared" si="1"/>
        <v>2063.5714285714284</v>
      </c>
      <c r="G7" s="21">
        <f t="shared" si="2"/>
        <v>3611.25</v>
      </c>
      <c r="H7" s="21">
        <f t="shared" si="3"/>
        <v>4643.035714285714</v>
      </c>
      <c r="I7" s="21">
        <f t="shared" si="4"/>
        <v>7222.5</v>
      </c>
      <c r="J7" s="17">
        <v>389</v>
      </c>
      <c r="K7" s="9"/>
      <c r="L7" s="23">
        <v>15000</v>
      </c>
      <c r="M7" s="27">
        <v>13500</v>
      </c>
      <c r="N7" s="10">
        <f t="shared" si="7"/>
        <v>14445</v>
      </c>
    </row>
    <row r="8" spans="1:14" ht="12.75">
      <c r="A8" s="38"/>
      <c r="B8" s="52" t="s">
        <v>33</v>
      </c>
      <c r="C8" s="79">
        <f t="shared" si="5"/>
        <v>260.7142857142857</v>
      </c>
      <c r="D8" s="57">
        <f t="shared" si="6"/>
        <v>257.94642857142856</v>
      </c>
      <c r="E8" s="21">
        <f t="shared" si="0"/>
        <v>515.8928571428571</v>
      </c>
      <c r="F8" s="21">
        <f t="shared" si="1"/>
        <v>1031.7857142857142</v>
      </c>
      <c r="G8" s="21">
        <f t="shared" si="2"/>
        <v>1805.625</v>
      </c>
      <c r="H8" s="21">
        <f t="shared" si="3"/>
        <v>2321.517857142857</v>
      </c>
      <c r="I8" s="21">
        <f t="shared" si="4"/>
        <v>3611.25</v>
      </c>
      <c r="J8" s="17">
        <f>190/2</f>
        <v>95</v>
      </c>
      <c r="K8" s="9"/>
      <c r="L8" s="23">
        <v>7300</v>
      </c>
      <c r="M8" s="27">
        <v>6750</v>
      </c>
      <c r="N8" s="10">
        <f t="shared" si="7"/>
        <v>7222.5</v>
      </c>
    </row>
    <row r="9" spans="1:14" ht="12.75">
      <c r="A9" s="38"/>
      <c r="B9" s="52" t="s">
        <v>22</v>
      </c>
      <c r="C9" s="79">
        <f t="shared" si="5"/>
        <v>285.7142857142857</v>
      </c>
      <c r="D9" s="57">
        <f t="shared" si="6"/>
        <v>275.14285714285717</v>
      </c>
      <c r="E9" s="21">
        <f t="shared" si="0"/>
        <v>550.2857142857143</v>
      </c>
      <c r="F9" s="21">
        <f t="shared" si="1"/>
        <v>1100.5714285714287</v>
      </c>
      <c r="G9" s="21">
        <f t="shared" si="2"/>
        <v>1926.0000000000002</v>
      </c>
      <c r="H9" s="21">
        <f t="shared" si="3"/>
        <v>2476.2857142857147</v>
      </c>
      <c r="I9" s="21">
        <f t="shared" si="4"/>
        <v>3852.0000000000005</v>
      </c>
      <c r="J9" s="17">
        <f>226/2</f>
        <v>113</v>
      </c>
      <c r="K9" s="9"/>
      <c r="L9" s="23">
        <v>8000</v>
      </c>
      <c r="M9" s="27">
        <v>7200</v>
      </c>
      <c r="N9" s="10">
        <f t="shared" si="7"/>
        <v>7704</v>
      </c>
    </row>
    <row r="10" spans="1:14" ht="12.75">
      <c r="A10" s="38"/>
      <c r="B10" s="52" t="s">
        <v>35</v>
      </c>
      <c r="C10" s="79">
        <f t="shared" si="5"/>
        <v>310.7142857142857</v>
      </c>
      <c r="D10" s="57">
        <f t="shared" si="6"/>
        <v>299.21785714285716</v>
      </c>
      <c r="E10" s="45">
        <f t="shared" si="0"/>
        <v>598.4357142857143</v>
      </c>
      <c r="F10" s="45">
        <f t="shared" si="1"/>
        <v>1196.8714285714286</v>
      </c>
      <c r="G10" s="45">
        <f t="shared" si="2"/>
        <v>2094.525</v>
      </c>
      <c r="H10" s="45">
        <f t="shared" si="3"/>
        <v>2692.9607142857144</v>
      </c>
      <c r="I10" s="45">
        <f t="shared" si="4"/>
        <v>4189.05</v>
      </c>
      <c r="J10" s="19">
        <f>209/2</f>
        <v>104.5</v>
      </c>
      <c r="K10" s="9"/>
      <c r="L10" s="23">
        <v>8700</v>
      </c>
      <c r="M10" s="27">
        <v>7830</v>
      </c>
      <c r="N10" s="10">
        <f t="shared" si="7"/>
        <v>8378.1</v>
      </c>
    </row>
    <row r="11" spans="1:14" ht="12.75">
      <c r="A11" s="38"/>
      <c r="B11" s="52" t="s">
        <v>23</v>
      </c>
      <c r="C11" s="79">
        <f t="shared" si="5"/>
        <v>535.7142857142857</v>
      </c>
      <c r="D11" s="57">
        <f t="shared" si="6"/>
        <v>515.8928571428571</v>
      </c>
      <c r="E11" s="21">
        <f t="shared" si="0"/>
        <v>1031.7857142857142</v>
      </c>
      <c r="F11" s="21">
        <f t="shared" si="1"/>
        <v>2063.5714285714284</v>
      </c>
      <c r="G11" s="21">
        <f t="shared" si="2"/>
        <v>3611.25</v>
      </c>
      <c r="H11" s="21">
        <f t="shared" si="3"/>
        <v>4643.035714285714</v>
      </c>
      <c r="I11" s="21">
        <f t="shared" si="4"/>
        <v>7222.5</v>
      </c>
      <c r="J11" s="19">
        <f>389/2</f>
        <v>194.5</v>
      </c>
      <c r="K11" s="9"/>
      <c r="L11" s="23">
        <v>15000</v>
      </c>
      <c r="M11" s="27">
        <v>13500</v>
      </c>
      <c r="N11" s="10">
        <f t="shared" si="7"/>
        <v>14445</v>
      </c>
    </row>
    <row r="12" spans="1:14" ht="13.5" thickBot="1">
      <c r="A12" s="56"/>
      <c r="B12" s="68" t="s">
        <v>36</v>
      </c>
      <c r="C12" s="82">
        <f t="shared" si="5"/>
        <v>328.57142857142856</v>
      </c>
      <c r="D12" s="64">
        <f t="shared" si="6"/>
        <v>316.4142857142857</v>
      </c>
      <c r="E12" s="41">
        <f t="shared" si="0"/>
        <v>632.8285714285714</v>
      </c>
      <c r="F12" s="41">
        <f t="shared" si="1"/>
        <v>1265.6571428571428</v>
      </c>
      <c r="G12" s="41">
        <f t="shared" si="2"/>
        <v>2214.9</v>
      </c>
      <c r="H12" s="41">
        <f t="shared" si="3"/>
        <v>2847.7285714285713</v>
      </c>
      <c r="I12" s="41">
        <f t="shared" si="4"/>
        <v>4429.8</v>
      </c>
      <c r="J12" s="42">
        <v>80</v>
      </c>
      <c r="K12" s="48"/>
      <c r="L12" s="23">
        <v>9200</v>
      </c>
      <c r="M12" s="27">
        <v>8280</v>
      </c>
      <c r="N12" s="10">
        <f t="shared" si="7"/>
        <v>8859.6</v>
      </c>
    </row>
    <row r="13" spans="1:14" ht="13.5" thickTop="1">
      <c r="A13" s="38" t="s">
        <v>24</v>
      </c>
      <c r="B13" s="70" t="s">
        <v>32</v>
      </c>
      <c r="C13" s="81">
        <f t="shared" si="5"/>
        <v>206.42857142857142</v>
      </c>
      <c r="D13" s="63">
        <f t="shared" si="6"/>
        <v>198.7907142857143</v>
      </c>
      <c r="E13" s="45">
        <f t="shared" si="0"/>
        <v>397.5814285714286</v>
      </c>
      <c r="F13" s="45">
        <f t="shared" si="1"/>
        <v>795.1628571428572</v>
      </c>
      <c r="G13" s="45">
        <f t="shared" si="2"/>
        <v>1391.535</v>
      </c>
      <c r="H13" s="45">
        <f t="shared" si="3"/>
        <v>1789.1164285714287</v>
      </c>
      <c r="I13" s="45">
        <f t="shared" si="4"/>
        <v>2783.07</v>
      </c>
      <c r="J13" s="43">
        <v>143</v>
      </c>
      <c r="K13" s="18"/>
      <c r="L13" s="23">
        <v>5780</v>
      </c>
      <c r="M13" s="27">
        <v>5202</v>
      </c>
      <c r="N13" s="10">
        <f t="shared" si="7"/>
        <v>5566.14</v>
      </c>
    </row>
    <row r="14" spans="1:14" ht="12.75">
      <c r="A14" s="50" t="s">
        <v>41</v>
      </c>
      <c r="B14" s="52" t="s">
        <v>20</v>
      </c>
      <c r="C14" s="79">
        <f t="shared" si="5"/>
        <v>240.53571428571428</v>
      </c>
      <c r="D14" s="57">
        <f t="shared" si="6"/>
        <v>219.27357142857144</v>
      </c>
      <c r="E14" s="21">
        <f t="shared" si="0"/>
        <v>438.5471428571429</v>
      </c>
      <c r="F14" s="21">
        <f t="shared" si="1"/>
        <v>877.0942857142858</v>
      </c>
      <c r="G14" s="21">
        <f t="shared" si="2"/>
        <v>1534.9150000000002</v>
      </c>
      <c r="H14" s="21">
        <f t="shared" si="3"/>
        <v>1973.462142857143</v>
      </c>
      <c r="I14" s="21">
        <f t="shared" si="4"/>
        <v>3069.8300000000004</v>
      </c>
      <c r="J14" s="17">
        <v>171</v>
      </c>
      <c r="K14" s="9"/>
      <c r="L14" s="23">
        <v>6735</v>
      </c>
      <c r="M14" s="27">
        <v>5738</v>
      </c>
      <c r="N14" s="10">
        <f t="shared" si="7"/>
        <v>6139.660000000001</v>
      </c>
    </row>
    <row r="15" spans="1:14" ht="12.75">
      <c r="A15" s="75" t="s">
        <v>51</v>
      </c>
      <c r="B15" s="52" t="s">
        <v>34</v>
      </c>
      <c r="C15" s="79">
        <f t="shared" si="5"/>
        <v>248.92857142857142</v>
      </c>
      <c r="D15" s="57">
        <f t="shared" si="6"/>
        <v>239.7182142857143</v>
      </c>
      <c r="E15" s="21">
        <f t="shared" si="0"/>
        <v>479.4364285714286</v>
      </c>
      <c r="F15" s="21">
        <f t="shared" si="1"/>
        <v>958.8728571428572</v>
      </c>
      <c r="G15" s="21">
        <f t="shared" si="2"/>
        <v>1678.0275000000001</v>
      </c>
      <c r="H15" s="21">
        <f t="shared" si="3"/>
        <v>2157.463928571429</v>
      </c>
      <c r="I15" s="21">
        <f t="shared" si="4"/>
        <v>3356.0550000000003</v>
      </c>
      <c r="J15" s="17">
        <v>156</v>
      </c>
      <c r="K15" s="9"/>
      <c r="L15" s="23">
        <v>6970</v>
      </c>
      <c r="M15" s="27">
        <v>6273</v>
      </c>
      <c r="N15" s="10">
        <f t="shared" si="7"/>
        <v>6712.110000000001</v>
      </c>
    </row>
    <row r="16" spans="1:14" ht="12.75">
      <c r="A16" s="38"/>
      <c r="B16" s="52" t="s">
        <v>21</v>
      </c>
      <c r="C16" s="79">
        <f t="shared" si="5"/>
        <v>455.35714285714283</v>
      </c>
      <c r="D16" s="57">
        <f t="shared" si="6"/>
        <v>438.50892857142856</v>
      </c>
      <c r="E16" s="21">
        <f t="shared" si="0"/>
        <v>877.0178571428571</v>
      </c>
      <c r="F16" s="21">
        <f t="shared" si="1"/>
        <v>1754.0357142857142</v>
      </c>
      <c r="G16" s="21">
        <f t="shared" si="2"/>
        <v>3069.5625</v>
      </c>
      <c r="H16" s="21">
        <f t="shared" si="3"/>
        <v>3946.580357142857</v>
      </c>
      <c r="I16" s="21">
        <f t="shared" si="4"/>
        <v>6139.125</v>
      </c>
      <c r="J16" s="17">
        <v>261</v>
      </c>
      <c r="K16" s="9"/>
      <c r="L16" s="23">
        <v>12750</v>
      </c>
      <c r="M16" s="27">
        <v>11475</v>
      </c>
      <c r="N16" s="10">
        <f t="shared" si="7"/>
        <v>12278.25</v>
      </c>
    </row>
    <row r="17" spans="1:14" ht="12.75">
      <c r="A17" s="38"/>
      <c r="B17" s="52" t="s">
        <v>33</v>
      </c>
      <c r="C17" s="79">
        <f t="shared" si="5"/>
        <v>221.60714285714286</v>
      </c>
      <c r="D17" s="57">
        <f t="shared" si="6"/>
        <v>213.42678571428573</v>
      </c>
      <c r="E17" s="21">
        <f t="shared" si="0"/>
        <v>426.85357142857146</v>
      </c>
      <c r="F17" s="21">
        <f t="shared" si="1"/>
        <v>853.7071428571429</v>
      </c>
      <c r="G17" s="21">
        <f t="shared" si="2"/>
        <v>1493.9875000000002</v>
      </c>
      <c r="H17" s="21">
        <f t="shared" si="3"/>
        <v>1920.8410714285715</v>
      </c>
      <c r="I17" s="21">
        <f t="shared" si="4"/>
        <v>2987.9750000000004</v>
      </c>
      <c r="J17" s="19">
        <f>153/2</f>
        <v>76.5</v>
      </c>
      <c r="K17" s="9"/>
      <c r="L17" s="23">
        <v>6205</v>
      </c>
      <c r="M17" s="27">
        <v>5585</v>
      </c>
      <c r="N17" s="10">
        <f t="shared" si="7"/>
        <v>5975.950000000001</v>
      </c>
    </row>
    <row r="18" spans="1:14" ht="12.75">
      <c r="A18" s="38"/>
      <c r="B18" s="52" t="s">
        <v>22</v>
      </c>
      <c r="C18" s="79">
        <f t="shared" si="5"/>
        <v>242.85714285714286</v>
      </c>
      <c r="D18" s="57">
        <f t="shared" si="6"/>
        <v>233.8714285714286</v>
      </c>
      <c r="E18" s="21">
        <f t="shared" si="0"/>
        <v>467.7428571428572</v>
      </c>
      <c r="F18" s="21">
        <f t="shared" si="1"/>
        <v>935.4857142857144</v>
      </c>
      <c r="G18" s="21">
        <f t="shared" si="2"/>
        <v>1637.1000000000001</v>
      </c>
      <c r="H18" s="21">
        <f t="shared" si="3"/>
        <v>2104.842857142857</v>
      </c>
      <c r="I18" s="21">
        <f t="shared" si="4"/>
        <v>3274.2000000000003</v>
      </c>
      <c r="J18" s="19">
        <f>183/2</f>
        <v>91.5</v>
      </c>
      <c r="K18" s="9"/>
      <c r="L18" s="23">
        <v>6800</v>
      </c>
      <c r="M18" s="27">
        <v>6120</v>
      </c>
      <c r="N18" s="10">
        <f t="shared" si="7"/>
        <v>6548.400000000001</v>
      </c>
    </row>
    <row r="19" spans="1:14" ht="12.75">
      <c r="A19" s="38"/>
      <c r="B19" s="52" t="s">
        <v>35</v>
      </c>
      <c r="C19" s="79">
        <f t="shared" si="5"/>
        <v>264.10714285714283</v>
      </c>
      <c r="D19" s="57">
        <f t="shared" si="6"/>
        <v>254.3542857142857</v>
      </c>
      <c r="E19" s="45">
        <f t="shared" si="0"/>
        <v>508.7085714285714</v>
      </c>
      <c r="F19" s="45">
        <f t="shared" si="1"/>
        <v>1017.4171428571428</v>
      </c>
      <c r="G19" s="45">
        <f t="shared" si="2"/>
        <v>1780.48</v>
      </c>
      <c r="H19" s="45">
        <f t="shared" si="3"/>
        <v>2289.1885714285713</v>
      </c>
      <c r="I19" s="45">
        <f t="shared" si="4"/>
        <v>3560.96</v>
      </c>
      <c r="J19" s="17">
        <f>170/2</f>
        <v>85</v>
      </c>
      <c r="K19" s="9"/>
      <c r="L19" s="23">
        <v>7395</v>
      </c>
      <c r="M19" s="27">
        <v>6656</v>
      </c>
      <c r="N19" s="10">
        <f t="shared" si="7"/>
        <v>7121.92</v>
      </c>
    </row>
    <row r="20" spans="1:14" ht="12.75">
      <c r="A20" s="38"/>
      <c r="B20" s="52" t="s">
        <v>23</v>
      </c>
      <c r="C20" s="79">
        <f t="shared" si="5"/>
        <v>455.35714285714283</v>
      </c>
      <c r="D20" s="57">
        <f t="shared" si="6"/>
        <v>438.50892857142856</v>
      </c>
      <c r="E20" s="21">
        <f t="shared" si="0"/>
        <v>877.0178571428571</v>
      </c>
      <c r="F20" s="21">
        <f t="shared" si="1"/>
        <v>1754.0357142857142</v>
      </c>
      <c r="G20" s="21">
        <f t="shared" si="2"/>
        <v>3069.5625</v>
      </c>
      <c r="H20" s="21">
        <f t="shared" si="3"/>
        <v>3946.580357142857</v>
      </c>
      <c r="I20" s="21">
        <f t="shared" si="4"/>
        <v>6139.125</v>
      </c>
      <c r="J20" s="19">
        <f>261/2</f>
        <v>130.5</v>
      </c>
      <c r="K20" s="9"/>
      <c r="L20" s="23">
        <v>12750</v>
      </c>
      <c r="M20" s="27">
        <v>11475</v>
      </c>
      <c r="N20" s="10">
        <f t="shared" si="7"/>
        <v>12278.25</v>
      </c>
    </row>
    <row r="21" spans="1:14" ht="13.5" thickBot="1">
      <c r="A21" s="56"/>
      <c r="B21" s="68" t="s">
        <v>36</v>
      </c>
      <c r="C21" s="82">
        <f t="shared" si="5"/>
        <v>279.2857142857143</v>
      </c>
      <c r="D21" s="64">
        <f t="shared" si="6"/>
        <v>268.95214285714286</v>
      </c>
      <c r="E21" s="41">
        <f t="shared" si="0"/>
        <v>537.9042857142857</v>
      </c>
      <c r="F21" s="41">
        <f t="shared" si="1"/>
        <v>1075.8085714285714</v>
      </c>
      <c r="G21" s="41">
        <f t="shared" si="2"/>
        <v>1882.665</v>
      </c>
      <c r="H21" s="41">
        <f t="shared" si="3"/>
        <v>2420.569285714286</v>
      </c>
      <c r="I21" s="41">
        <f t="shared" si="4"/>
        <v>3765.33</v>
      </c>
      <c r="J21" s="44">
        <f>191/3</f>
        <v>63.666666666666664</v>
      </c>
      <c r="K21" s="48"/>
      <c r="L21" s="23">
        <v>7820</v>
      </c>
      <c r="M21" s="27">
        <v>7038</v>
      </c>
      <c r="N21" s="10">
        <f t="shared" si="7"/>
        <v>7530.660000000001</v>
      </c>
    </row>
    <row r="22" spans="1:14" ht="13.5" thickTop="1">
      <c r="A22" s="50" t="s">
        <v>42</v>
      </c>
      <c r="B22" s="70" t="s">
        <v>32</v>
      </c>
      <c r="C22" s="81">
        <f t="shared" si="5"/>
        <v>194.28571428571428</v>
      </c>
      <c r="D22" s="63">
        <f t="shared" si="6"/>
        <v>187.09714285714287</v>
      </c>
      <c r="E22" s="45">
        <f t="shared" si="0"/>
        <v>374.19428571428574</v>
      </c>
      <c r="F22" s="45">
        <f t="shared" si="1"/>
        <v>748.3885714285715</v>
      </c>
      <c r="G22" s="45">
        <f t="shared" si="2"/>
        <v>1309.68</v>
      </c>
      <c r="H22" s="45">
        <f t="shared" si="3"/>
        <v>1683.8742857142859</v>
      </c>
      <c r="I22" s="45">
        <f t="shared" si="4"/>
        <v>2619.36</v>
      </c>
      <c r="J22" s="43">
        <v>143</v>
      </c>
      <c r="K22" s="18"/>
      <c r="L22" s="23">
        <v>5440</v>
      </c>
      <c r="M22" s="27">
        <v>4896</v>
      </c>
      <c r="N22" s="10">
        <f t="shared" si="7"/>
        <v>5238.72</v>
      </c>
    </row>
    <row r="23" spans="1:14" ht="12.75">
      <c r="A23" s="71" t="s">
        <v>52</v>
      </c>
      <c r="B23" s="52" t="s">
        <v>20</v>
      </c>
      <c r="C23" s="79">
        <f t="shared" si="5"/>
        <v>214.28571428571428</v>
      </c>
      <c r="D23" s="57">
        <f t="shared" si="6"/>
        <v>206.35714285714286</v>
      </c>
      <c r="E23" s="21">
        <f t="shared" si="0"/>
        <v>412.7142857142857</v>
      </c>
      <c r="F23" s="21">
        <f t="shared" si="1"/>
        <v>825.4285714285714</v>
      </c>
      <c r="G23" s="21">
        <f t="shared" si="2"/>
        <v>1444.5</v>
      </c>
      <c r="H23" s="21">
        <f t="shared" si="3"/>
        <v>1857.2142857142858</v>
      </c>
      <c r="I23" s="21">
        <f t="shared" si="4"/>
        <v>2889</v>
      </c>
      <c r="J23" s="17">
        <v>171</v>
      </c>
      <c r="K23" s="9"/>
      <c r="L23" s="23">
        <v>6000</v>
      </c>
      <c r="M23" s="27">
        <v>5400</v>
      </c>
      <c r="N23" s="10">
        <f t="shared" si="7"/>
        <v>5778</v>
      </c>
    </row>
    <row r="24" spans="1:14" ht="12.75">
      <c r="A24" s="71" t="s">
        <v>53</v>
      </c>
      <c r="B24" s="52" t="s">
        <v>34</v>
      </c>
      <c r="C24" s="79">
        <f t="shared" si="5"/>
        <v>234.28571428571428</v>
      </c>
      <c r="D24" s="57">
        <f t="shared" si="6"/>
        <v>225.61714285714288</v>
      </c>
      <c r="E24" s="21">
        <f t="shared" si="0"/>
        <v>451.23428571428576</v>
      </c>
      <c r="F24" s="21">
        <f t="shared" si="1"/>
        <v>902.4685714285715</v>
      </c>
      <c r="G24" s="21">
        <f t="shared" si="2"/>
        <v>1579.3200000000002</v>
      </c>
      <c r="H24" s="21">
        <f t="shared" si="3"/>
        <v>2030.554285714286</v>
      </c>
      <c r="I24" s="21">
        <f t="shared" si="4"/>
        <v>3158.6400000000003</v>
      </c>
      <c r="J24" s="17">
        <v>156</v>
      </c>
      <c r="K24" s="9"/>
      <c r="L24" s="23">
        <v>6560</v>
      </c>
      <c r="M24" s="27">
        <v>5904</v>
      </c>
      <c r="N24" s="10">
        <f t="shared" si="7"/>
        <v>6317.280000000001</v>
      </c>
    </row>
    <row r="25" spans="1:14" ht="12.75">
      <c r="A25" s="76" t="s">
        <v>54</v>
      </c>
      <c r="B25" s="52" t="s">
        <v>21</v>
      </c>
      <c r="C25" s="79">
        <f t="shared" si="5"/>
        <v>428.57142857142856</v>
      </c>
      <c r="D25" s="57">
        <f t="shared" si="6"/>
        <v>412.7142857142857</v>
      </c>
      <c r="E25" s="21">
        <f t="shared" si="0"/>
        <v>825.4285714285714</v>
      </c>
      <c r="F25" s="21">
        <f t="shared" si="1"/>
        <v>1650.857142857143</v>
      </c>
      <c r="G25" s="21">
        <f t="shared" si="2"/>
        <v>2889</v>
      </c>
      <c r="H25" s="21">
        <f t="shared" si="3"/>
        <v>3714.4285714285716</v>
      </c>
      <c r="I25" s="21">
        <f t="shared" si="4"/>
        <v>5778</v>
      </c>
      <c r="J25" s="17">
        <v>261</v>
      </c>
      <c r="K25" s="9"/>
      <c r="L25" s="23">
        <v>12000</v>
      </c>
      <c r="M25" s="27">
        <v>10800</v>
      </c>
      <c r="N25" s="10">
        <f t="shared" si="7"/>
        <v>11556</v>
      </c>
    </row>
    <row r="26" spans="1:14" ht="12.75">
      <c r="A26" s="50" t="s">
        <v>49</v>
      </c>
      <c r="B26" s="52" t="s">
        <v>33</v>
      </c>
      <c r="C26" s="79">
        <f t="shared" si="5"/>
        <v>208.57142857142858</v>
      </c>
      <c r="D26" s="57">
        <f t="shared" si="6"/>
        <v>220.11428571428573</v>
      </c>
      <c r="E26" s="21">
        <f t="shared" si="0"/>
        <v>440.22857142857146</v>
      </c>
      <c r="F26" s="21">
        <f t="shared" si="1"/>
        <v>880.4571428571429</v>
      </c>
      <c r="G26" s="21">
        <f t="shared" si="2"/>
        <v>1540.8000000000002</v>
      </c>
      <c r="H26" s="21">
        <f t="shared" si="3"/>
        <v>1981.0285714285715</v>
      </c>
      <c r="I26" s="21">
        <f t="shared" si="4"/>
        <v>3081.6000000000004</v>
      </c>
      <c r="J26" s="19">
        <f>153/2</f>
        <v>76.5</v>
      </c>
      <c r="K26" s="9"/>
      <c r="L26" s="23">
        <v>5840</v>
      </c>
      <c r="M26" s="27">
        <v>5760</v>
      </c>
      <c r="N26" s="10">
        <f t="shared" si="7"/>
        <v>6163.200000000001</v>
      </c>
    </row>
    <row r="27" spans="1:14" ht="12.75">
      <c r="A27" s="49" t="s">
        <v>50</v>
      </c>
      <c r="B27" s="52" t="s">
        <v>22</v>
      </c>
      <c r="C27" s="79">
        <f t="shared" si="5"/>
        <v>228.57142857142858</v>
      </c>
      <c r="D27" s="57">
        <f t="shared" si="6"/>
        <v>220.11428571428573</v>
      </c>
      <c r="E27" s="21">
        <f t="shared" si="0"/>
        <v>440.22857142857146</v>
      </c>
      <c r="F27" s="21">
        <f t="shared" si="1"/>
        <v>880.4571428571429</v>
      </c>
      <c r="G27" s="21">
        <f t="shared" si="2"/>
        <v>1540.8000000000002</v>
      </c>
      <c r="H27" s="21">
        <f t="shared" si="3"/>
        <v>1981.0285714285715</v>
      </c>
      <c r="I27" s="21">
        <f t="shared" si="4"/>
        <v>3081.6000000000004</v>
      </c>
      <c r="J27" s="19">
        <f>183/2</f>
        <v>91.5</v>
      </c>
      <c r="K27" s="9"/>
      <c r="L27" s="23">
        <v>6400</v>
      </c>
      <c r="M27" s="27">
        <v>5760</v>
      </c>
      <c r="N27" s="10">
        <f t="shared" si="7"/>
        <v>6163.200000000001</v>
      </c>
    </row>
    <row r="28" spans="1:14" ht="12.75">
      <c r="A28" s="38"/>
      <c r="B28" s="52" t="s">
        <v>35</v>
      </c>
      <c r="C28" s="79">
        <f t="shared" si="5"/>
        <v>248.57142857142858</v>
      </c>
      <c r="D28" s="57">
        <f t="shared" si="6"/>
        <v>239.37428571428572</v>
      </c>
      <c r="E28" s="45">
        <f t="shared" si="0"/>
        <v>478.74857142857144</v>
      </c>
      <c r="F28" s="45">
        <f t="shared" si="1"/>
        <v>957.4971428571429</v>
      </c>
      <c r="G28" s="45">
        <f t="shared" si="2"/>
        <v>1675.6200000000001</v>
      </c>
      <c r="H28" s="45">
        <f t="shared" si="3"/>
        <v>2154.3685714285716</v>
      </c>
      <c r="I28" s="45">
        <f t="shared" si="4"/>
        <v>3351.2400000000002</v>
      </c>
      <c r="J28" s="17">
        <f>170/2</f>
        <v>85</v>
      </c>
      <c r="K28" s="9"/>
      <c r="L28" s="23">
        <v>6960</v>
      </c>
      <c r="M28" s="27">
        <v>6264</v>
      </c>
      <c r="N28" s="10">
        <f t="shared" si="7"/>
        <v>6702.4800000000005</v>
      </c>
    </row>
    <row r="29" spans="1:14" ht="12.75">
      <c r="A29" s="38"/>
      <c r="B29" s="52" t="s">
        <v>23</v>
      </c>
      <c r="C29" s="79">
        <f t="shared" si="5"/>
        <v>428.57142857142856</v>
      </c>
      <c r="D29" s="57">
        <f t="shared" si="6"/>
        <v>239.37428571428572</v>
      </c>
      <c r="E29" s="21">
        <f t="shared" si="0"/>
        <v>478.74857142857144</v>
      </c>
      <c r="F29" s="21">
        <f t="shared" si="1"/>
        <v>957.4971428571429</v>
      </c>
      <c r="G29" s="21">
        <f t="shared" si="2"/>
        <v>1675.6200000000001</v>
      </c>
      <c r="H29" s="21">
        <f t="shared" si="3"/>
        <v>2154.3685714285716</v>
      </c>
      <c r="I29" s="21">
        <f t="shared" si="4"/>
        <v>3351.2400000000002</v>
      </c>
      <c r="J29" s="19">
        <f>261/2</f>
        <v>130.5</v>
      </c>
      <c r="K29" s="9"/>
      <c r="L29" s="23">
        <v>12000</v>
      </c>
      <c r="M29" s="27">
        <v>6264</v>
      </c>
      <c r="N29" s="10">
        <f t="shared" si="7"/>
        <v>6702.4800000000005</v>
      </c>
    </row>
    <row r="30" spans="1:14" ht="13.5" thickBot="1">
      <c r="A30" s="32"/>
      <c r="B30" s="74" t="s">
        <v>36</v>
      </c>
      <c r="C30" s="80">
        <f t="shared" si="5"/>
        <v>262.85714285714283</v>
      </c>
      <c r="D30" s="62">
        <f t="shared" si="6"/>
        <v>405</v>
      </c>
      <c r="E30" s="29">
        <f t="shared" si="0"/>
        <v>810</v>
      </c>
      <c r="F30" s="29">
        <f t="shared" si="1"/>
        <v>1620</v>
      </c>
      <c r="G30" s="29">
        <f t="shared" si="2"/>
        <v>2835</v>
      </c>
      <c r="H30" s="29">
        <f t="shared" si="3"/>
        <v>3645</v>
      </c>
      <c r="I30" s="29">
        <f t="shared" si="4"/>
        <v>5670</v>
      </c>
      <c r="J30" s="20">
        <f>191/3</f>
        <v>63.666666666666664</v>
      </c>
      <c r="K30" s="15"/>
      <c r="L30" s="23">
        <v>7360</v>
      </c>
      <c r="M30" s="27">
        <v>10800</v>
      </c>
      <c r="N30" s="10">
        <f>M30*1.05</f>
        <v>11340</v>
      </c>
    </row>
    <row r="32" ht="13.5" thickBot="1"/>
    <row r="33" spans="1:9" ht="12.75">
      <c r="A33" s="84" t="s">
        <v>63</v>
      </c>
      <c r="B33" s="4" t="s">
        <v>64</v>
      </c>
      <c r="C33" s="72">
        <f aca="true" t="shared" si="8" ref="C33:C38">L33/28</f>
        <v>0</v>
      </c>
      <c r="D33" s="61">
        <v>150</v>
      </c>
      <c r="E33" s="30">
        <f aca="true" t="shared" si="9" ref="E33:E38">D33*2</f>
        <v>300</v>
      </c>
      <c r="F33" s="30">
        <f aca="true" t="shared" si="10" ref="F33:F38">D33*4</f>
        <v>600</v>
      </c>
      <c r="G33" s="1">
        <f aca="true" t="shared" si="11" ref="G33:G38">D33*7</f>
        <v>1050</v>
      </c>
      <c r="H33" s="30">
        <f aca="true" t="shared" si="12" ref="H33:H38">D33*9</f>
        <v>1350</v>
      </c>
      <c r="I33" s="2">
        <f aca="true" t="shared" si="13" ref="I33:I38">D33*14</f>
        <v>2100</v>
      </c>
    </row>
    <row r="34" spans="1:9" ht="12.75">
      <c r="A34" s="11"/>
      <c r="B34" s="5" t="s">
        <v>65</v>
      </c>
      <c r="C34" s="73">
        <f t="shared" si="8"/>
        <v>0</v>
      </c>
      <c r="D34" s="57">
        <v>200</v>
      </c>
      <c r="E34" s="21">
        <f t="shared" si="9"/>
        <v>400</v>
      </c>
      <c r="F34" s="21">
        <f t="shared" si="10"/>
        <v>800</v>
      </c>
      <c r="G34" s="21">
        <f t="shared" si="11"/>
        <v>1400</v>
      </c>
      <c r="H34" s="21">
        <f t="shared" si="12"/>
        <v>1800</v>
      </c>
      <c r="I34" s="66">
        <f t="shared" si="13"/>
        <v>2800</v>
      </c>
    </row>
    <row r="35" spans="1:9" ht="12.75">
      <c r="A35" s="11"/>
      <c r="B35" s="5" t="s">
        <v>66</v>
      </c>
      <c r="C35" s="73">
        <f t="shared" si="8"/>
        <v>0</v>
      </c>
      <c r="D35" s="57">
        <v>300</v>
      </c>
      <c r="E35" s="21">
        <f t="shared" si="9"/>
        <v>600</v>
      </c>
      <c r="F35" s="21">
        <f t="shared" si="10"/>
        <v>1200</v>
      </c>
      <c r="G35" s="21">
        <f t="shared" si="11"/>
        <v>2100</v>
      </c>
      <c r="H35" s="21">
        <f t="shared" si="12"/>
        <v>2700</v>
      </c>
      <c r="I35" s="7">
        <f t="shared" si="13"/>
        <v>4200</v>
      </c>
    </row>
    <row r="36" spans="1:9" ht="12.75">
      <c r="A36" s="11"/>
      <c r="B36" s="5" t="s">
        <v>67</v>
      </c>
      <c r="C36" s="73">
        <f t="shared" si="8"/>
        <v>0</v>
      </c>
      <c r="D36" s="57">
        <v>400</v>
      </c>
      <c r="E36" s="21">
        <f t="shared" si="9"/>
        <v>800</v>
      </c>
      <c r="F36" s="21">
        <f t="shared" si="10"/>
        <v>1600</v>
      </c>
      <c r="G36" s="21">
        <f t="shared" si="11"/>
        <v>2800</v>
      </c>
      <c r="H36" s="21">
        <f t="shared" si="12"/>
        <v>3600</v>
      </c>
      <c r="I36" s="7">
        <f t="shared" si="13"/>
        <v>5600</v>
      </c>
    </row>
    <row r="37" spans="1:9" ht="12.75">
      <c r="A37" s="11"/>
      <c r="B37" s="5" t="s">
        <v>68</v>
      </c>
      <c r="C37" s="73">
        <f t="shared" si="8"/>
        <v>0</v>
      </c>
      <c r="D37" s="57">
        <v>20</v>
      </c>
      <c r="E37" s="21">
        <f t="shared" si="9"/>
        <v>40</v>
      </c>
      <c r="F37" s="21">
        <f t="shared" si="10"/>
        <v>80</v>
      </c>
      <c r="G37" s="21">
        <f t="shared" si="11"/>
        <v>140</v>
      </c>
      <c r="H37" s="21">
        <f t="shared" si="12"/>
        <v>180</v>
      </c>
      <c r="I37" s="66">
        <f t="shared" si="13"/>
        <v>280</v>
      </c>
    </row>
    <row r="38" spans="1:9" ht="13.5" thickBot="1">
      <c r="A38" s="12"/>
      <c r="B38" s="6" t="s">
        <v>69</v>
      </c>
      <c r="C38" s="77">
        <f t="shared" si="8"/>
        <v>0</v>
      </c>
      <c r="D38" s="62">
        <v>350</v>
      </c>
      <c r="E38" s="29">
        <f t="shared" si="9"/>
        <v>700</v>
      </c>
      <c r="F38" s="29">
        <f t="shared" si="10"/>
        <v>1400</v>
      </c>
      <c r="G38" s="29">
        <f t="shared" si="11"/>
        <v>2450</v>
      </c>
      <c r="H38" s="29">
        <f t="shared" si="12"/>
        <v>3150</v>
      </c>
      <c r="I38" s="3">
        <f t="shared" si="13"/>
        <v>4900</v>
      </c>
    </row>
    <row r="40" s="22" customFormat="1" ht="12.75">
      <c r="A40" s="87" t="s">
        <v>116</v>
      </c>
    </row>
    <row r="42" ht="13.5" thickBot="1"/>
    <row r="43" spans="1:12" ht="12.75">
      <c r="A43" s="34" t="s">
        <v>38</v>
      </c>
      <c r="B43" s="35" t="s">
        <v>39</v>
      </c>
      <c r="C43" s="33" t="s">
        <v>37</v>
      </c>
      <c r="D43" s="33" t="s">
        <v>0</v>
      </c>
      <c r="E43" s="33" t="s">
        <v>1</v>
      </c>
      <c r="F43" s="33" t="s">
        <v>2</v>
      </c>
      <c r="G43" s="33" t="s">
        <v>3</v>
      </c>
      <c r="H43" s="33" t="s">
        <v>4</v>
      </c>
      <c r="I43" s="33" t="s">
        <v>5</v>
      </c>
      <c r="J43" s="33" t="s">
        <v>37</v>
      </c>
      <c r="K43" s="46" t="s">
        <v>61</v>
      </c>
      <c r="L43" s="46" t="s">
        <v>62</v>
      </c>
    </row>
    <row r="44" spans="1:12" ht="13.5" thickBot="1">
      <c r="A44" s="31"/>
      <c r="B44" s="32"/>
      <c r="C44" s="38"/>
      <c r="D44" s="38"/>
      <c r="E44" s="32"/>
      <c r="F44" s="32"/>
      <c r="G44" s="32"/>
      <c r="H44" s="32"/>
      <c r="I44" s="32"/>
      <c r="J44" s="22"/>
      <c r="K44" s="10"/>
      <c r="L44" s="10"/>
    </row>
    <row r="45" spans="1:12" ht="12.75">
      <c r="A45" s="78" t="s">
        <v>18</v>
      </c>
      <c r="B45" s="69" t="s">
        <v>55</v>
      </c>
      <c r="C45" s="24">
        <f>J45/40</f>
        <v>170</v>
      </c>
      <c r="D45" s="53">
        <f>L45/40</f>
        <v>163.71</v>
      </c>
      <c r="E45" s="58">
        <f aca="true" t="shared" si="14" ref="E45:E71">D45*2</f>
        <v>327.42</v>
      </c>
      <c r="F45" s="30">
        <f aca="true" t="shared" si="15" ref="F45:F71">D45*4</f>
        <v>654.84</v>
      </c>
      <c r="G45" s="30">
        <f aca="true" t="shared" si="16" ref="G45:G71">D45*7</f>
        <v>1145.97</v>
      </c>
      <c r="H45" s="30">
        <f aca="true" t="shared" si="17" ref="H45:H71">D45*9</f>
        <v>1473.39</v>
      </c>
      <c r="I45" s="30">
        <f aca="true" t="shared" si="18" ref="I45:I71">D45*14</f>
        <v>2291.94</v>
      </c>
      <c r="J45" s="23">
        <v>6800</v>
      </c>
      <c r="K45" s="10">
        <v>6120</v>
      </c>
      <c r="L45" s="10">
        <f>K45*1.07</f>
        <v>6548.400000000001</v>
      </c>
    </row>
    <row r="46" spans="1:12" ht="12.75">
      <c r="A46" s="38" t="s">
        <v>19</v>
      </c>
      <c r="B46" s="52" t="s">
        <v>56</v>
      </c>
      <c r="C46" s="25">
        <f aca="true" t="shared" si="19" ref="C46:C71">J46/40</f>
        <v>187.5</v>
      </c>
      <c r="D46" s="51">
        <f aca="true" t="shared" si="20" ref="D46:D71">L46/40</f>
        <v>180.5625</v>
      </c>
      <c r="E46" s="28">
        <f t="shared" si="14"/>
        <v>361.125</v>
      </c>
      <c r="F46" s="21">
        <f t="shared" si="15"/>
        <v>722.25</v>
      </c>
      <c r="G46" s="21">
        <f t="shared" si="16"/>
        <v>1263.9375</v>
      </c>
      <c r="H46" s="21">
        <f t="shared" si="17"/>
        <v>1625.0625</v>
      </c>
      <c r="I46" s="21">
        <f t="shared" si="18"/>
        <v>2527.875</v>
      </c>
      <c r="J46" s="23">
        <v>7500</v>
      </c>
      <c r="K46" s="10">
        <v>6750</v>
      </c>
      <c r="L46" s="10">
        <f aca="true" t="shared" si="21" ref="L46:L70">K46*1.07</f>
        <v>7222.5</v>
      </c>
    </row>
    <row r="47" spans="1:12" ht="12.75">
      <c r="A47" s="38"/>
      <c r="B47" s="52" t="s">
        <v>57</v>
      </c>
      <c r="C47" s="25">
        <f t="shared" si="19"/>
        <v>205</v>
      </c>
      <c r="D47" s="51">
        <f t="shared" si="20"/>
        <v>197.41500000000002</v>
      </c>
      <c r="E47" s="28">
        <f t="shared" si="14"/>
        <v>394.83000000000004</v>
      </c>
      <c r="F47" s="21">
        <f t="shared" si="15"/>
        <v>789.6600000000001</v>
      </c>
      <c r="G47" s="21">
        <f t="shared" si="16"/>
        <v>1381.9050000000002</v>
      </c>
      <c r="H47" s="21">
        <f t="shared" si="17"/>
        <v>1776.7350000000001</v>
      </c>
      <c r="I47" s="21">
        <f t="shared" si="18"/>
        <v>2763.8100000000004</v>
      </c>
      <c r="J47" s="23">
        <v>8200</v>
      </c>
      <c r="K47" s="10">
        <v>7380</v>
      </c>
      <c r="L47" s="10">
        <f t="shared" si="21"/>
        <v>7896.6</v>
      </c>
    </row>
    <row r="48" spans="1:12" ht="12.75">
      <c r="A48" s="38"/>
      <c r="B48" s="52" t="s">
        <v>58</v>
      </c>
      <c r="C48" s="25">
        <f t="shared" si="19"/>
        <v>375</v>
      </c>
      <c r="D48" s="51">
        <f t="shared" si="20"/>
        <v>361.125</v>
      </c>
      <c r="E48" s="28">
        <f t="shared" si="14"/>
        <v>722.25</v>
      </c>
      <c r="F48" s="21">
        <f t="shared" si="15"/>
        <v>1444.5</v>
      </c>
      <c r="G48" s="21">
        <f t="shared" si="16"/>
        <v>2527.875</v>
      </c>
      <c r="H48" s="21">
        <f t="shared" si="17"/>
        <v>3250.125</v>
      </c>
      <c r="I48" s="21">
        <f t="shared" si="18"/>
        <v>5055.75</v>
      </c>
      <c r="J48" s="23">
        <v>15000</v>
      </c>
      <c r="K48" s="27">
        <v>13500</v>
      </c>
      <c r="L48" s="10">
        <f t="shared" si="21"/>
        <v>14445</v>
      </c>
    </row>
    <row r="49" spans="1:12" ht="12.75">
      <c r="A49" s="38"/>
      <c r="B49" s="52" t="s">
        <v>33</v>
      </c>
      <c r="C49" s="25">
        <f t="shared" si="19"/>
        <v>182.5</v>
      </c>
      <c r="D49" s="51">
        <f t="shared" si="20"/>
        <v>180.5625</v>
      </c>
      <c r="E49" s="28">
        <f t="shared" si="14"/>
        <v>361.125</v>
      </c>
      <c r="F49" s="21">
        <f t="shared" si="15"/>
        <v>722.25</v>
      </c>
      <c r="G49" s="21">
        <f t="shared" si="16"/>
        <v>1263.9375</v>
      </c>
      <c r="H49" s="21">
        <f t="shared" si="17"/>
        <v>1625.0625</v>
      </c>
      <c r="I49" s="21">
        <f t="shared" si="18"/>
        <v>2527.875</v>
      </c>
      <c r="J49" s="23">
        <v>7300</v>
      </c>
      <c r="K49" s="27">
        <v>6750</v>
      </c>
      <c r="L49" s="10">
        <f t="shared" si="21"/>
        <v>7222.5</v>
      </c>
    </row>
    <row r="50" spans="1:12" ht="12.75">
      <c r="A50" s="38"/>
      <c r="B50" s="52" t="s">
        <v>22</v>
      </c>
      <c r="C50" s="25">
        <f t="shared" si="19"/>
        <v>200</v>
      </c>
      <c r="D50" s="51">
        <f t="shared" si="20"/>
        <v>192.6</v>
      </c>
      <c r="E50" s="28">
        <f t="shared" si="14"/>
        <v>385.2</v>
      </c>
      <c r="F50" s="21">
        <f t="shared" si="15"/>
        <v>770.4</v>
      </c>
      <c r="G50" s="21">
        <f t="shared" si="16"/>
        <v>1348.2</v>
      </c>
      <c r="H50" s="21">
        <f t="shared" si="17"/>
        <v>1733.3999999999999</v>
      </c>
      <c r="I50" s="21">
        <f t="shared" si="18"/>
        <v>2696.4</v>
      </c>
      <c r="J50" s="23">
        <v>8000</v>
      </c>
      <c r="K50" s="27">
        <v>7200</v>
      </c>
      <c r="L50" s="10">
        <f t="shared" si="21"/>
        <v>7704</v>
      </c>
    </row>
    <row r="51" spans="1:12" ht="12.75">
      <c r="A51" s="38"/>
      <c r="B51" s="52" t="s">
        <v>35</v>
      </c>
      <c r="C51" s="25">
        <f t="shared" si="19"/>
        <v>217.5</v>
      </c>
      <c r="D51" s="51">
        <f t="shared" si="20"/>
        <v>209.45250000000001</v>
      </c>
      <c r="E51" s="59">
        <f t="shared" si="14"/>
        <v>418.90500000000003</v>
      </c>
      <c r="F51" s="45">
        <f t="shared" si="15"/>
        <v>837.8100000000001</v>
      </c>
      <c r="G51" s="45">
        <f t="shared" si="16"/>
        <v>1466.1675</v>
      </c>
      <c r="H51" s="45">
        <f t="shared" si="17"/>
        <v>1885.0725000000002</v>
      </c>
      <c r="I51" s="45">
        <f t="shared" si="18"/>
        <v>2932.335</v>
      </c>
      <c r="J51" s="23">
        <v>8700</v>
      </c>
      <c r="K51" s="27">
        <v>7830</v>
      </c>
      <c r="L51" s="10">
        <f t="shared" si="21"/>
        <v>8378.1</v>
      </c>
    </row>
    <row r="52" spans="1:12" ht="12.75">
      <c r="A52" s="38"/>
      <c r="B52" s="52" t="s">
        <v>23</v>
      </c>
      <c r="C52" s="25">
        <f t="shared" si="19"/>
        <v>375</v>
      </c>
      <c r="D52" s="51">
        <f t="shared" si="20"/>
        <v>361.125</v>
      </c>
      <c r="E52" s="28">
        <f t="shared" si="14"/>
        <v>722.25</v>
      </c>
      <c r="F52" s="21">
        <f t="shared" si="15"/>
        <v>1444.5</v>
      </c>
      <c r="G52" s="21">
        <f t="shared" si="16"/>
        <v>2527.875</v>
      </c>
      <c r="H52" s="21">
        <f t="shared" si="17"/>
        <v>3250.125</v>
      </c>
      <c r="I52" s="21">
        <f t="shared" si="18"/>
        <v>5055.75</v>
      </c>
      <c r="J52" s="23">
        <v>15000</v>
      </c>
      <c r="K52" s="27">
        <v>13500</v>
      </c>
      <c r="L52" s="10">
        <f t="shared" si="21"/>
        <v>14445</v>
      </c>
    </row>
    <row r="53" spans="1:12" ht="13.5" thickBot="1">
      <c r="A53" s="56"/>
      <c r="B53" s="68" t="s">
        <v>36</v>
      </c>
      <c r="C53" s="39">
        <f t="shared" si="19"/>
        <v>230</v>
      </c>
      <c r="D53" s="55">
        <f t="shared" si="20"/>
        <v>221.49</v>
      </c>
      <c r="E53" s="40">
        <f t="shared" si="14"/>
        <v>442.98</v>
      </c>
      <c r="F53" s="41">
        <f t="shared" si="15"/>
        <v>885.96</v>
      </c>
      <c r="G53" s="41">
        <f t="shared" si="16"/>
        <v>1550.43</v>
      </c>
      <c r="H53" s="41">
        <f t="shared" si="17"/>
        <v>1993.41</v>
      </c>
      <c r="I53" s="41">
        <f t="shared" si="18"/>
        <v>3100.86</v>
      </c>
      <c r="J53" s="23">
        <v>9200</v>
      </c>
      <c r="K53" s="27">
        <v>8280</v>
      </c>
      <c r="L53" s="10">
        <f t="shared" si="21"/>
        <v>8859.6</v>
      </c>
    </row>
    <row r="54" spans="1:12" ht="13.5" thickTop="1">
      <c r="A54" s="38" t="s">
        <v>24</v>
      </c>
      <c r="B54" s="70" t="s">
        <v>32</v>
      </c>
      <c r="C54" s="47">
        <f t="shared" si="19"/>
        <v>144.5</v>
      </c>
      <c r="D54" s="85">
        <f t="shared" si="20"/>
        <v>139.1535</v>
      </c>
      <c r="E54" s="59">
        <f t="shared" si="14"/>
        <v>278.307</v>
      </c>
      <c r="F54" s="45">
        <f t="shared" si="15"/>
        <v>556.614</v>
      </c>
      <c r="G54" s="45">
        <f t="shared" si="16"/>
        <v>974.0745000000001</v>
      </c>
      <c r="H54" s="45">
        <f t="shared" si="17"/>
        <v>1252.3815</v>
      </c>
      <c r="I54" s="45">
        <f t="shared" si="18"/>
        <v>1948.1490000000001</v>
      </c>
      <c r="J54" s="23">
        <v>5780</v>
      </c>
      <c r="K54" s="27">
        <v>5202</v>
      </c>
      <c r="L54" s="10">
        <f t="shared" si="21"/>
        <v>5566.14</v>
      </c>
    </row>
    <row r="55" spans="1:12" ht="12.75">
      <c r="A55" s="50" t="s">
        <v>41</v>
      </c>
      <c r="B55" s="52" t="s">
        <v>20</v>
      </c>
      <c r="C55" s="25">
        <f t="shared" si="19"/>
        <v>168.375</v>
      </c>
      <c r="D55" s="51">
        <f t="shared" si="20"/>
        <v>153.49150000000003</v>
      </c>
      <c r="E55" s="28">
        <f t="shared" si="14"/>
        <v>306.98300000000006</v>
      </c>
      <c r="F55" s="21">
        <f t="shared" si="15"/>
        <v>613.9660000000001</v>
      </c>
      <c r="G55" s="21">
        <f t="shared" si="16"/>
        <v>1074.4405000000002</v>
      </c>
      <c r="H55" s="21">
        <f t="shared" si="17"/>
        <v>1381.4235000000003</v>
      </c>
      <c r="I55" s="21">
        <f t="shared" si="18"/>
        <v>2148.8810000000003</v>
      </c>
      <c r="J55" s="23">
        <v>6735</v>
      </c>
      <c r="K55" s="27">
        <v>5738</v>
      </c>
      <c r="L55" s="10">
        <f t="shared" si="21"/>
        <v>6139.660000000001</v>
      </c>
    </row>
    <row r="56" spans="1:12" ht="12.75">
      <c r="A56" s="75" t="s">
        <v>51</v>
      </c>
      <c r="B56" s="52" t="s">
        <v>34</v>
      </c>
      <c r="C56" s="25">
        <f t="shared" si="19"/>
        <v>174.25</v>
      </c>
      <c r="D56" s="51">
        <f t="shared" si="20"/>
        <v>167.80275</v>
      </c>
      <c r="E56" s="28">
        <f t="shared" si="14"/>
        <v>335.6055</v>
      </c>
      <c r="F56" s="21">
        <f t="shared" si="15"/>
        <v>671.211</v>
      </c>
      <c r="G56" s="21">
        <f t="shared" si="16"/>
        <v>1174.61925</v>
      </c>
      <c r="H56" s="21">
        <f t="shared" si="17"/>
        <v>1510.22475</v>
      </c>
      <c r="I56" s="21">
        <f t="shared" si="18"/>
        <v>2349.2385</v>
      </c>
      <c r="J56" s="23">
        <v>6970</v>
      </c>
      <c r="K56" s="27">
        <v>6273</v>
      </c>
      <c r="L56" s="10">
        <f t="shared" si="21"/>
        <v>6712.110000000001</v>
      </c>
    </row>
    <row r="57" spans="1:12" ht="12.75">
      <c r="A57" s="38"/>
      <c r="B57" s="52" t="s">
        <v>21</v>
      </c>
      <c r="C57" s="25">
        <f t="shared" si="19"/>
        <v>318.75</v>
      </c>
      <c r="D57" s="51">
        <f t="shared" si="20"/>
        <v>306.95625</v>
      </c>
      <c r="E57" s="28">
        <f t="shared" si="14"/>
        <v>613.9125</v>
      </c>
      <c r="F57" s="21">
        <f t="shared" si="15"/>
        <v>1227.825</v>
      </c>
      <c r="G57" s="21">
        <f t="shared" si="16"/>
        <v>2148.69375</v>
      </c>
      <c r="H57" s="21">
        <f t="shared" si="17"/>
        <v>2762.6062500000003</v>
      </c>
      <c r="I57" s="21">
        <f t="shared" si="18"/>
        <v>4297.3875</v>
      </c>
      <c r="J57" s="23">
        <v>12750</v>
      </c>
      <c r="K57" s="27">
        <v>11475</v>
      </c>
      <c r="L57" s="10">
        <f t="shared" si="21"/>
        <v>12278.25</v>
      </c>
    </row>
    <row r="58" spans="1:12" ht="12.75">
      <c r="A58" s="38"/>
      <c r="B58" s="52" t="s">
        <v>33</v>
      </c>
      <c r="C58" s="25">
        <f t="shared" si="19"/>
        <v>155.125</v>
      </c>
      <c r="D58" s="51">
        <f t="shared" si="20"/>
        <v>149.39875</v>
      </c>
      <c r="E58" s="28">
        <f t="shared" si="14"/>
        <v>298.7975</v>
      </c>
      <c r="F58" s="21">
        <f t="shared" si="15"/>
        <v>597.595</v>
      </c>
      <c r="G58" s="21">
        <f t="shared" si="16"/>
        <v>1045.79125</v>
      </c>
      <c r="H58" s="21">
        <f t="shared" si="17"/>
        <v>1344.5887500000001</v>
      </c>
      <c r="I58" s="21">
        <f t="shared" si="18"/>
        <v>2091.5825</v>
      </c>
      <c r="J58" s="23">
        <v>6205</v>
      </c>
      <c r="K58" s="27">
        <v>5585</v>
      </c>
      <c r="L58" s="10">
        <f t="shared" si="21"/>
        <v>5975.950000000001</v>
      </c>
    </row>
    <row r="59" spans="1:12" ht="12.75">
      <c r="A59" s="38"/>
      <c r="B59" s="52" t="s">
        <v>22</v>
      </c>
      <c r="C59" s="25">
        <f t="shared" si="19"/>
        <v>170</v>
      </c>
      <c r="D59" s="51">
        <f t="shared" si="20"/>
        <v>163.71</v>
      </c>
      <c r="E59" s="28">
        <f t="shared" si="14"/>
        <v>327.42</v>
      </c>
      <c r="F59" s="21">
        <f t="shared" si="15"/>
        <v>654.84</v>
      </c>
      <c r="G59" s="21">
        <f t="shared" si="16"/>
        <v>1145.97</v>
      </c>
      <c r="H59" s="21">
        <f t="shared" si="17"/>
        <v>1473.39</v>
      </c>
      <c r="I59" s="21">
        <f t="shared" si="18"/>
        <v>2291.94</v>
      </c>
      <c r="J59" s="23">
        <v>6800</v>
      </c>
      <c r="K59" s="27">
        <v>6120</v>
      </c>
      <c r="L59" s="10">
        <f t="shared" si="21"/>
        <v>6548.400000000001</v>
      </c>
    </row>
    <row r="60" spans="1:12" ht="12.75">
      <c r="A60" s="38"/>
      <c r="B60" s="52" t="s">
        <v>35</v>
      </c>
      <c r="C60" s="25">
        <f t="shared" si="19"/>
        <v>184.875</v>
      </c>
      <c r="D60" s="51">
        <f t="shared" si="20"/>
        <v>178.048</v>
      </c>
      <c r="E60" s="59">
        <f t="shared" si="14"/>
        <v>356.096</v>
      </c>
      <c r="F60" s="45">
        <f t="shared" si="15"/>
        <v>712.192</v>
      </c>
      <c r="G60" s="45">
        <f t="shared" si="16"/>
        <v>1246.336</v>
      </c>
      <c r="H60" s="45">
        <f t="shared" si="17"/>
        <v>1602.432</v>
      </c>
      <c r="I60" s="45">
        <f t="shared" si="18"/>
        <v>2492.672</v>
      </c>
      <c r="J60" s="23">
        <v>7395</v>
      </c>
      <c r="K60" s="27">
        <v>6656</v>
      </c>
      <c r="L60" s="10">
        <f t="shared" si="21"/>
        <v>7121.92</v>
      </c>
    </row>
    <row r="61" spans="1:12" ht="12.75">
      <c r="A61" s="38"/>
      <c r="B61" s="52" t="s">
        <v>23</v>
      </c>
      <c r="C61" s="25">
        <f t="shared" si="19"/>
        <v>318.75</v>
      </c>
      <c r="D61" s="51">
        <f t="shared" si="20"/>
        <v>306.95625</v>
      </c>
      <c r="E61" s="28">
        <f t="shared" si="14"/>
        <v>613.9125</v>
      </c>
      <c r="F61" s="21">
        <f t="shared" si="15"/>
        <v>1227.825</v>
      </c>
      <c r="G61" s="21">
        <f t="shared" si="16"/>
        <v>2148.69375</v>
      </c>
      <c r="H61" s="21">
        <f t="shared" si="17"/>
        <v>2762.6062500000003</v>
      </c>
      <c r="I61" s="21">
        <f t="shared" si="18"/>
        <v>4297.3875</v>
      </c>
      <c r="J61" s="23">
        <v>12750</v>
      </c>
      <c r="K61" s="27">
        <v>11475</v>
      </c>
      <c r="L61" s="10">
        <f t="shared" si="21"/>
        <v>12278.25</v>
      </c>
    </row>
    <row r="62" spans="1:12" ht="13.5" thickBot="1">
      <c r="A62" s="56"/>
      <c r="B62" s="68" t="s">
        <v>36</v>
      </c>
      <c r="C62" s="39">
        <f t="shared" si="19"/>
        <v>195.5</v>
      </c>
      <c r="D62" s="55">
        <f t="shared" si="20"/>
        <v>188.2665</v>
      </c>
      <c r="E62" s="40">
        <f t="shared" si="14"/>
        <v>376.533</v>
      </c>
      <c r="F62" s="41">
        <f t="shared" si="15"/>
        <v>753.066</v>
      </c>
      <c r="G62" s="41">
        <f t="shared" si="16"/>
        <v>1317.8655</v>
      </c>
      <c r="H62" s="41">
        <f t="shared" si="17"/>
        <v>1694.3985</v>
      </c>
      <c r="I62" s="41">
        <f t="shared" si="18"/>
        <v>2635.731</v>
      </c>
      <c r="J62" s="23">
        <v>7820</v>
      </c>
      <c r="K62" s="27">
        <v>7038</v>
      </c>
      <c r="L62" s="10">
        <f t="shared" si="21"/>
        <v>7530.660000000001</v>
      </c>
    </row>
    <row r="63" spans="1:12" ht="13.5" thickTop="1">
      <c r="A63" s="50" t="s">
        <v>42</v>
      </c>
      <c r="B63" s="70" t="s">
        <v>32</v>
      </c>
      <c r="C63" s="47">
        <f t="shared" si="19"/>
        <v>136</v>
      </c>
      <c r="D63" s="85">
        <f t="shared" si="20"/>
        <v>130.96800000000002</v>
      </c>
      <c r="E63" s="59">
        <f t="shared" si="14"/>
        <v>261.93600000000004</v>
      </c>
      <c r="F63" s="45">
        <f t="shared" si="15"/>
        <v>523.8720000000001</v>
      </c>
      <c r="G63" s="45">
        <f t="shared" si="16"/>
        <v>916.7760000000001</v>
      </c>
      <c r="H63" s="45">
        <f t="shared" si="17"/>
        <v>1178.7120000000002</v>
      </c>
      <c r="I63" s="45">
        <f t="shared" si="18"/>
        <v>1833.5520000000001</v>
      </c>
      <c r="J63" s="23">
        <v>5440</v>
      </c>
      <c r="K63" s="27">
        <v>4896</v>
      </c>
      <c r="L63" s="10">
        <f t="shared" si="21"/>
        <v>5238.72</v>
      </c>
    </row>
    <row r="64" spans="1:12" ht="12.75">
      <c r="A64" s="71" t="s">
        <v>52</v>
      </c>
      <c r="B64" s="52" t="s">
        <v>20</v>
      </c>
      <c r="C64" s="25">
        <f t="shared" si="19"/>
        <v>150</v>
      </c>
      <c r="D64" s="51">
        <f t="shared" si="20"/>
        <v>144.45</v>
      </c>
      <c r="E64" s="28">
        <f t="shared" si="14"/>
        <v>288.9</v>
      </c>
      <c r="F64" s="21">
        <f t="shared" si="15"/>
        <v>577.8</v>
      </c>
      <c r="G64" s="21">
        <f t="shared" si="16"/>
        <v>1011.1499999999999</v>
      </c>
      <c r="H64" s="21">
        <f t="shared" si="17"/>
        <v>1300.05</v>
      </c>
      <c r="I64" s="21">
        <f t="shared" si="18"/>
        <v>2022.2999999999997</v>
      </c>
      <c r="J64" s="23">
        <v>6000</v>
      </c>
      <c r="K64" s="27">
        <v>5400</v>
      </c>
      <c r="L64" s="10">
        <f t="shared" si="21"/>
        <v>5778</v>
      </c>
    </row>
    <row r="65" spans="1:12" ht="12.75">
      <c r="A65" s="71" t="s">
        <v>53</v>
      </c>
      <c r="B65" s="52" t="s">
        <v>34</v>
      </c>
      <c r="C65" s="25">
        <f t="shared" si="19"/>
        <v>164</v>
      </c>
      <c r="D65" s="51">
        <f t="shared" si="20"/>
        <v>157.93200000000002</v>
      </c>
      <c r="E65" s="28">
        <f t="shared" si="14"/>
        <v>315.86400000000003</v>
      </c>
      <c r="F65" s="21">
        <f t="shared" si="15"/>
        <v>631.7280000000001</v>
      </c>
      <c r="G65" s="21">
        <f t="shared" si="16"/>
        <v>1105.5240000000001</v>
      </c>
      <c r="H65" s="21">
        <f t="shared" si="17"/>
        <v>1421.3880000000001</v>
      </c>
      <c r="I65" s="21">
        <f t="shared" si="18"/>
        <v>2211.0480000000002</v>
      </c>
      <c r="J65" s="23">
        <v>6560</v>
      </c>
      <c r="K65" s="27">
        <v>5904</v>
      </c>
      <c r="L65" s="10">
        <f t="shared" si="21"/>
        <v>6317.280000000001</v>
      </c>
    </row>
    <row r="66" spans="1:12" ht="12.75">
      <c r="A66" s="76" t="s">
        <v>54</v>
      </c>
      <c r="B66" s="52" t="s">
        <v>21</v>
      </c>
      <c r="C66" s="25">
        <f t="shared" si="19"/>
        <v>300</v>
      </c>
      <c r="D66" s="51">
        <f t="shared" si="20"/>
        <v>288.9</v>
      </c>
      <c r="E66" s="28">
        <f t="shared" si="14"/>
        <v>577.8</v>
      </c>
      <c r="F66" s="21">
        <f t="shared" si="15"/>
        <v>1155.6</v>
      </c>
      <c r="G66" s="21">
        <f t="shared" si="16"/>
        <v>2022.2999999999997</v>
      </c>
      <c r="H66" s="21">
        <f t="shared" si="17"/>
        <v>2600.1</v>
      </c>
      <c r="I66" s="21">
        <f t="shared" si="18"/>
        <v>4044.5999999999995</v>
      </c>
      <c r="J66" s="23">
        <v>12000</v>
      </c>
      <c r="K66" s="27">
        <v>10800</v>
      </c>
      <c r="L66" s="10">
        <f t="shared" si="21"/>
        <v>11556</v>
      </c>
    </row>
    <row r="67" spans="1:12" ht="12.75">
      <c r="A67" s="50" t="s">
        <v>49</v>
      </c>
      <c r="B67" s="52" t="s">
        <v>33</v>
      </c>
      <c r="C67" s="25">
        <f t="shared" si="19"/>
        <v>146</v>
      </c>
      <c r="D67" s="51">
        <f t="shared" si="20"/>
        <v>154.08</v>
      </c>
      <c r="E67" s="28">
        <f t="shared" si="14"/>
        <v>308.16</v>
      </c>
      <c r="F67" s="21">
        <f t="shared" si="15"/>
        <v>616.32</v>
      </c>
      <c r="G67" s="21">
        <f t="shared" si="16"/>
        <v>1078.5600000000002</v>
      </c>
      <c r="H67" s="21">
        <f t="shared" si="17"/>
        <v>1386.72</v>
      </c>
      <c r="I67" s="21">
        <f t="shared" si="18"/>
        <v>2157.1200000000003</v>
      </c>
      <c r="J67" s="23">
        <v>5840</v>
      </c>
      <c r="K67" s="27">
        <v>5760</v>
      </c>
      <c r="L67" s="10">
        <f t="shared" si="21"/>
        <v>6163.200000000001</v>
      </c>
    </row>
    <row r="68" spans="1:12" ht="12.75">
      <c r="A68" s="49" t="s">
        <v>50</v>
      </c>
      <c r="B68" s="52" t="s">
        <v>22</v>
      </c>
      <c r="C68" s="25">
        <f t="shared" si="19"/>
        <v>160</v>
      </c>
      <c r="D68" s="51">
        <f t="shared" si="20"/>
        <v>154.08</v>
      </c>
      <c r="E68" s="28">
        <f t="shared" si="14"/>
        <v>308.16</v>
      </c>
      <c r="F68" s="21">
        <f t="shared" si="15"/>
        <v>616.32</v>
      </c>
      <c r="G68" s="21">
        <f t="shared" si="16"/>
        <v>1078.5600000000002</v>
      </c>
      <c r="H68" s="21">
        <f t="shared" si="17"/>
        <v>1386.72</v>
      </c>
      <c r="I68" s="21">
        <f t="shared" si="18"/>
        <v>2157.1200000000003</v>
      </c>
      <c r="J68" s="23">
        <v>6400</v>
      </c>
      <c r="K68" s="27">
        <v>5760</v>
      </c>
      <c r="L68" s="10">
        <f t="shared" si="21"/>
        <v>6163.200000000001</v>
      </c>
    </row>
    <row r="69" spans="1:12" ht="12.75">
      <c r="A69" s="38"/>
      <c r="B69" s="52" t="s">
        <v>35</v>
      </c>
      <c r="C69" s="25">
        <f t="shared" si="19"/>
        <v>174</v>
      </c>
      <c r="D69" s="51">
        <f t="shared" si="20"/>
        <v>167.562</v>
      </c>
      <c r="E69" s="59">
        <f t="shared" si="14"/>
        <v>335.124</v>
      </c>
      <c r="F69" s="45">
        <f t="shared" si="15"/>
        <v>670.248</v>
      </c>
      <c r="G69" s="45">
        <f t="shared" si="16"/>
        <v>1172.9340000000002</v>
      </c>
      <c r="H69" s="45">
        <f t="shared" si="17"/>
        <v>1508.058</v>
      </c>
      <c r="I69" s="45">
        <f t="shared" si="18"/>
        <v>2345.8680000000004</v>
      </c>
      <c r="J69" s="23">
        <v>6960</v>
      </c>
      <c r="K69" s="27">
        <v>6264</v>
      </c>
      <c r="L69" s="10">
        <f t="shared" si="21"/>
        <v>6702.4800000000005</v>
      </c>
    </row>
    <row r="70" spans="1:12" ht="12.75">
      <c r="A70" s="38"/>
      <c r="B70" s="52" t="s">
        <v>23</v>
      </c>
      <c r="C70" s="25">
        <f t="shared" si="19"/>
        <v>300</v>
      </c>
      <c r="D70" s="51">
        <f t="shared" si="20"/>
        <v>167.562</v>
      </c>
      <c r="E70" s="28">
        <f t="shared" si="14"/>
        <v>335.124</v>
      </c>
      <c r="F70" s="21">
        <f t="shared" si="15"/>
        <v>670.248</v>
      </c>
      <c r="G70" s="21">
        <f t="shared" si="16"/>
        <v>1172.9340000000002</v>
      </c>
      <c r="H70" s="21">
        <f t="shared" si="17"/>
        <v>1508.058</v>
      </c>
      <c r="I70" s="21">
        <f t="shared" si="18"/>
        <v>2345.8680000000004</v>
      </c>
      <c r="J70" s="23">
        <v>12000</v>
      </c>
      <c r="K70" s="27">
        <v>6264</v>
      </c>
      <c r="L70" s="10">
        <f t="shared" si="21"/>
        <v>6702.4800000000005</v>
      </c>
    </row>
    <row r="71" spans="1:12" ht="13.5" thickBot="1">
      <c r="A71" s="32"/>
      <c r="B71" s="74" t="s">
        <v>36</v>
      </c>
      <c r="C71" s="26">
        <f t="shared" si="19"/>
        <v>184</v>
      </c>
      <c r="D71" s="54">
        <f t="shared" si="20"/>
        <v>283.5</v>
      </c>
      <c r="E71" s="60">
        <f t="shared" si="14"/>
        <v>567</v>
      </c>
      <c r="F71" s="29">
        <f t="shared" si="15"/>
        <v>1134</v>
      </c>
      <c r="G71" s="29">
        <f t="shared" si="16"/>
        <v>1984.5</v>
      </c>
      <c r="H71" s="29">
        <f t="shared" si="17"/>
        <v>2551.5</v>
      </c>
      <c r="I71" s="29">
        <f t="shared" si="18"/>
        <v>3969</v>
      </c>
      <c r="J71" s="23">
        <v>7360</v>
      </c>
      <c r="K71" s="27">
        <v>10800</v>
      </c>
      <c r="L71" s="10">
        <f>K71*1.05</f>
        <v>11340</v>
      </c>
    </row>
    <row r="73" ht="13.5" thickBot="1"/>
    <row r="74" spans="1:11" ht="12.75">
      <c r="A74" s="84" t="s">
        <v>63</v>
      </c>
      <c r="B74" s="4" t="s">
        <v>64</v>
      </c>
      <c r="C74" s="72">
        <f aca="true" t="shared" si="22" ref="C74:C79">J74/28</f>
        <v>0</v>
      </c>
      <c r="D74" s="24">
        <f aca="true" t="shared" si="23" ref="D74:D79">K74/43</f>
        <v>97.67441860465117</v>
      </c>
      <c r="E74" s="58">
        <f aca="true" t="shared" si="24" ref="E74:E79">D74*2</f>
        <v>195.34883720930233</v>
      </c>
      <c r="F74" s="30">
        <f aca="true" t="shared" si="25" ref="F74:F79">D74*4</f>
        <v>390.69767441860466</v>
      </c>
      <c r="G74" s="30">
        <f aca="true" t="shared" si="26" ref="G74:G79">D74*7</f>
        <v>683.7209302325582</v>
      </c>
      <c r="H74" s="30">
        <f aca="true" t="shared" si="27" ref="H74:H79">D74*9</f>
        <v>879.0697674418604</v>
      </c>
      <c r="I74" s="65">
        <f aca="true" t="shared" si="28" ref="I74:I79">D74*14</f>
        <v>1367.4418604651164</v>
      </c>
      <c r="K74">
        <v>4200</v>
      </c>
    </row>
    <row r="75" spans="1:11" ht="12.75">
      <c r="A75" s="11"/>
      <c r="B75" s="5" t="s">
        <v>65</v>
      </c>
      <c r="C75" s="73">
        <f t="shared" si="22"/>
        <v>0</v>
      </c>
      <c r="D75" s="25">
        <f t="shared" si="23"/>
        <v>130.2325581395349</v>
      </c>
      <c r="E75" s="28">
        <f t="shared" si="24"/>
        <v>260.4651162790698</v>
      </c>
      <c r="F75" s="21">
        <f t="shared" si="25"/>
        <v>520.9302325581396</v>
      </c>
      <c r="G75" s="21">
        <f t="shared" si="26"/>
        <v>911.6279069767443</v>
      </c>
      <c r="H75" s="21">
        <f t="shared" si="27"/>
        <v>1172.093023255814</v>
      </c>
      <c r="I75" s="66">
        <f t="shared" si="28"/>
        <v>1823.2558139534885</v>
      </c>
      <c r="K75">
        <v>5600</v>
      </c>
    </row>
    <row r="76" spans="1:11" ht="12.75">
      <c r="A76" s="11"/>
      <c r="B76" s="5" t="s">
        <v>66</v>
      </c>
      <c r="C76" s="73">
        <f t="shared" si="22"/>
        <v>0</v>
      </c>
      <c r="D76" s="25">
        <f t="shared" si="23"/>
        <v>195.34883720930233</v>
      </c>
      <c r="E76" s="28">
        <f t="shared" si="24"/>
        <v>390.69767441860466</v>
      </c>
      <c r="F76" s="21">
        <f t="shared" si="25"/>
        <v>781.3953488372093</v>
      </c>
      <c r="G76" s="21">
        <f t="shared" si="26"/>
        <v>1367.4418604651164</v>
      </c>
      <c r="H76" s="21">
        <f t="shared" si="27"/>
        <v>1758.139534883721</v>
      </c>
      <c r="I76" s="66">
        <f t="shared" si="28"/>
        <v>2734.883720930233</v>
      </c>
      <c r="K76">
        <v>8400</v>
      </c>
    </row>
    <row r="77" spans="1:11" ht="12.75">
      <c r="A77" s="11"/>
      <c r="B77" s="5" t="s">
        <v>67</v>
      </c>
      <c r="C77" s="73">
        <f t="shared" si="22"/>
        <v>0</v>
      </c>
      <c r="D77" s="25">
        <f t="shared" si="23"/>
        <v>260.4651162790698</v>
      </c>
      <c r="E77" s="28">
        <f t="shared" si="24"/>
        <v>520.9302325581396</v>
      </c>
      <c r="F77" s="21">
        <f t="shared" si="25"/>
        <v>1041.860465116279</v>
      </c>
      <c r="G77" s="21">
        <f t="shared" si="26"/>
        <v>1823.2558139534885</v>
      </c>
      <c r="H77" s="21">
        <f t="shared" si="27"/>
        <v>2344.186046511628</v>
      </c>
      <c r="I77" s="66">
        <f t="shared" si="28"/>
        <v>3646.511627906977</v>
      </c>
      <c r="K77">
        <v>11200</v>
      </c>
    </row>
    <row r="78" spans="1:11" ht="12.75">
      <c r="A78" s="11"/>
      <c r="B78" s="5" t="s">
        <v>68</v>
      </c>
      <c r="C78" s="73">
        <f t="shared" si="22"/>
        <v>0</v>
      </c>
      <c r="D78" s="25">
        <f t="shared" si="23"/>
        <v>13.023255813953488</v>
      </c>
      <c r="E78" s="28">
        <f t="shared" si="24"/>
        <v>26.046511627906977</v>
      </c>
      <c r="F78" s="21">
        <f t="shared" si="25"/>
        <v>52.093023255813954</v>
      </c>
      <c r="G78" s="21">
        <f t="shared" si="26"/>
        <v>91.16279069767442</v>
      </c>
      <c r="H78" s="21">
        <f t="shared" si="27"/>
        <v>117.20930232558139</v>
      </c>
      <c r="I78" s="66">
        <f t="shared" si="28"/>
        <v>182.32558139534885</v>
      </c>
      <c r="K78">
        <v>560</v>
      </c>
    </row>
    <row r="79" spans="1:11" ht="13.5" thickBot="1">
      <c r="A79" s="12"/>
      <c r="B79" s="6" t="s">
        <v>69</v>
      </c>
      <c r="C79" s="77">
        <f t="shared" si="22"/>
        <v>0</v>
      </c>
      <c r="D79" s="26">
        <f t="shared" si="23"/>
        <v>227.90697674418604</v>
      </c>
      <c r="E79" s="60">
        <f t="shared" si="24"/>
        <v>455.8139534883721</v>
      </c>
      <c r="F79" s="29">
        <f t="shared" si="25"/>
        <v>911.6279069767442</v>
      </c>
      <c r="G79" s="29">
        <f t="shared" si="26"/>
        <v>1595.3488372093022</v>
      </c>
      <c r="H79" s="29">
        <f t="shared" si="27"/>
        <v>2051.162790697674</v>
      </c>
      <c r="I79" s="67">
        <f t="shared" si="28"/>
        <v>3190.6976744186045</v>
      </c>
      <c r="K79">
        <v>9800</v>
      </c>
    </row>
    <row r="82" s="22" customFormat="1" ht="13.5" thickBot="1">
      <c r="A82" s="22" t="s">
        <v>121</v>
      </c>
    </row>
    <row r="83" spans="1:12" ht="12.75">
      <c r="A83" s="34" t="s">
        <v>38</v>
      </c>
      <c r="B83" s="35" t="s">
        <v>39</v>
      </c>
      <c r="C83" s="33" t="s">
        <v>37</v>
      </c>
      <c r="D83" s="33" t="s">
        <v>0</v>
      </c>
      <c r="E83" s="33" t="s">
        <v>1</v>
      </c>
      <c r="F83" s="33" t="s">
        <v>2</v>
      </c>
      <c r="G83" s="33" t="s">
        <v>3</v>
      </c>
      <c r="H83" s="33" t="s">
        <v>4</v>
      </c>
      <c r="I83" s="33" t="s">
        <v>5</v>
      </c>
      <c r="J83" s="33" t="s">
        <v>37</v>
      </c>
      <c r="K83" s="46" t="s">
        <v>61</v>
      </c>
      <c r="L83" s="46" t="s">
        <v>62</v>
      </c>
    </row>
    <row r="84" spans="1:12" ht="13.5" thickBot="1">
      <c r="A84" s="31"/>
      <c r="B84" s="32"/>
      <c r="C84" s="38"/>
      <c r="D84" s="38"/>
      <c r="E84" s="32"/>
      <c r="F84" s="32"/>
      <c r="G84" s="32"/>
      <c r="H84" s="32"/>
      <c r="I84" s="32"/>
      <c r="J84" s="22"/>
      <c r="K84" s="10"/>
      <c r="L84" s="10"/>
    </row>
    <row r="85" spans="1:12" ht="12.75">
      <c r="A85" s="78" t="s">
        <v>18</v>
      </c>
      <c r="B85" s="69" t="s">
        <v>55</v>
      </c>
      <c r="C85" s="83">
        <f>J85</f>
        <v>6800</v>
      </c>
      <c r="D85" s="24">
        <f>L85</f>
        <v>6548.400000000001</v>
      </c>
      <c r="E85" s="58">
        <f aca="true" t="shared" si="29" ref="E85:E111">D85*2</f>
        <v>13096.800000000001</v>
      </c>
      <c r="F85" s="30">
        <f aca="true" t="shared" si="30" ref="F85:F111">D85*4</f>
        <v>26193.600000000002</v>
      </c>
      <c r="G85" s="30">
        <f aca="true" t="shared" si="31" ref="G85:G111">D85*7</f>
        <v>45838.8</v>
      </c>
      <c r="H85" s="30">
        <f aca="true" t="shared" si="32" ref="H85:H111">D85*9</f>
        <v>58935.600000000006</v>
      </c>
      <c r="I85" s="30">
        <f aca="true" t="shared" si="33" ref="I85:I111">D85*14</f>
        <v>91677.6</v>
      </c>
      <c r="J85" s="23">
        <v>6800</v>
      </c>
      <c r="K85" s="10">
        <v>6120</v>
      </c>
      <c r="L85" s="10">
        <f>K85*1.07</f>
        <v>6548.400000000001</v>
      </c>
    </row>
    <row r="86" spans="1:12" ht="12.75">
      <c r="A86" s="38" t="s">
        <v>19</v>
      </c>
      <c r="B86" s="52" t="s">
        <v>56</v>
      </c>
      <c r="C86" s="79">
        <f aca="true" t="shared" si="34" ref="C86:C111">J86</f>
        <v>7500</v>
      </c>
      <c r="D86" s="25">
        <f aca="true" t="shared" si="35" ref="D86:D111">L86</f>
        <v>7222.5</v>
      </c>
      <c r="E86" s="28">
        <f t="shared" si="29"/>
        <v>14445</v>
      </c>
      <c r="F86" s="21">
        <f t="shared" si="30"/>
        <v>28890</v>
      </c>
      <c r="G86" s="21">
        <f t="shared" si="31"/>
        <v>50557.5</v>
      </c>
      <c r="H86" s="21">
        <f t="shared" si="32"/>
        <v>65002.5</v>
      </c>
      <c r="I86" s="21">
        <f t="shared" si="33"/>
        <v>101115</v>
      </c>
      <c r="J86" s="23">
        <v>7500</v>
      </c>
      <c r="K86" s="10">
        <v>6750</v>
      </c>
      <c r="L86" s="10">
        <f aca="true" t="shared" si="36" ref="L86:L110">K86*1.07</f>
        <v>7222.5</v>
      </c>
    </row>
    <row r="87" spans="1:12" ht="12.75">
      <c r="A87" s="38"/>
      <c r="B87" s="52" t="s">
        <v>57</v>
      </c>
      <c r="C87" s="79">
        <f t="shared" si="34"/>
        <v>8200</v>
      </c>
      <c r="D87" s="25">
        <f t="shared" si="35"/>
        <v>7896.6</v>
      </c>
      <c r="E87" s="28">
        <f t="shared" si="29"/>
        <v>15793.2</v>
      </c>
      <c r="F87" s="21">
        <f t="shared" si="30"/>
        <v>31586.4</v>
      </c>
      <c r="G87" s="21">
        <f t="shared" si="31"/>
        <v>55276.200000000004</v>
      </c>
      <c r="H87" s="21">
        <f t="shared" si="32"/>
        <v>71069.40000000001</v>
      </c>
      <c r="I87" s="21">
        <f t="shared" si="33"/>
        <v>110552.40000000001</v>
      </c>
      <c r="J87" s="23">
        <v>8200</v>
      </c>
      <c r="K87" s="10">
        <v>7380</v>
      </c>
      <c r="L87" s="10">
        <f t="shared" si="36"/>
        <v>7896.6</v>
      </c>
    </row>
    <row r="88" spans="1:12" ht="12.75">
      <c r="A88" s="38"/>
      <c r="B88" s="52" t="s">
        <v>58</v>
      </c>
      <c r="C88" s="79">
        <f t="shared" si="34"/>
        <v>15000</v>
      </c>
      <c r="D88" s="25">
        <f t="shared" si="35"/>
        <v>14445</v>
      </c>
      <c r="E88" s="28">
        <f t="shared" si="29"/>
        <v>28890</v>
      </c>
      <c r="F88" s="21">
        <f t="shared" si="30"/>
        <v>57780</v>
      </c>
      <c r="G88" s="21">
        <f t="shared" si="31"/>
        <v>101115</v>
      </c>
      <c r="H88" s="21">
        <f t="shared" si="32"/>
        <v>130005</v>
      </c>
      <c r="I88" s="21">
        <f t="shared" si="33"/>
        <v>202230</v>
      </c>
      <c r="J88" s="23">
        <v>15000</v>
      </c>
      <c r="K88" s="27">
        <v>13500</v>
      </c>
      <c r="L88" s="10">
        <f t="shared" si="36"/>
        <v>14445</v>
      </c>
    </row>
    <row r="89" spans="1:12" ht="12.75">
      <c r="A89" s="38"/>
      <c r="B89" s="52" t="s">
        <v>33</v>
      </c>
      <c r="C89" s="79">
        <f t="shared" si="34"/>
        <v>7300</v>
      </c>
      <c r="D89" s="25">
        <f t="shared" si="35"/>
        <v>7222.5</v>
      </c>
      <c r="E89" s="28">
        <f t="shared" si="29"/>
        <v>14445</v>
      </c>
      <c r="F89" s="21">
        <f t="shared" si="30"/>
        <v>28890</v>
      </c>
      <c r="G89" s="21">
        <f t="shared" si="31"/>
        <v>50557.5</v>
      </c>
      <c r="H89" s="21">
        <f t="shared" si="32"/>
        <v>65002.5</v>
      </c>
      <c r="I89" s="21">
        <f t="shared" si="33"/>
        <v>101115</v>
      </c>
      <c r="J89" s="23">
        <v>7300</v>
      </c>
      <c r="K89" s="27">
        <v>6750</v>
      </c>
      <c r="L89" s="10">
        <f t="shared" si="36"/>
        <v>7222.5</v>
      </c>
    </row>
    <row r="90" spans="1:12" ht="12.75">
      <c r="A90" s="38"/>
      <c r="B90" s="52" t="s">
        <v>22</v>
      </c>
      <c r="C90" s="79">
        <f t="shared" si="34"/>
        <v>8000</v>
      </c>
      <c r="D90" s="25">
        <f t="shared" si="35"/>
        <v>7704</v>
      </c>
      <c r="E90" s="28">
        <f t="shared" si="29"/>
        <v>15408</v>
      </c>
      <c r="F90" s="21">
        <f t="shared" si="30"/>
        <v>30816</v>
      </c>
      <c r="G90" s="21">
        <f t="shared" si="31"/>
        <v>53928</v>
      </c>
      <c r="H90" s="21">
        <f t="shared" si="32"/>
        <v>69336</v>
      </c>
      <c r="I90" s="21">
        <f t="shared" si="33"/>
        <v>107856</v>
      </c>
      <c r="J90" s="23">
        <v>8000</v>
      </c>
      <c r="K90" s="27">
        <v>7200</v>
      </c>
      <c r="L90" s="10">
        <f t="shared" si="36"/>
        <v>7704</v>
      </c>
    </row>
    <row r="91" spans="1:12" ht="12.75">
      <c r="A91" s="38"/>
      <c r="B91" s="52" t="s">
        <v>35</v>
      </c>
      <c r="C91" s="79">
        <f t="shared" si="34"/>
        <v>8700</v>
      </c>
      <c r="D91" s="25">
        <f t="shared" si="35"/>
        <v>8378.1</v>
      </c>
      <c r="E91" s="59">
        <f t="shared" si="29"/>
        <v>16756.2</v>
      </c>
      <c r="F91" s="45">
        <f t="shared" si="30"/>
        <v>33512.4</v>
      </c>
      <c r="G91" s="45">
        <f t="shared" si="31"/>
        <v>58646.700000000004</v>
      </c>
      <c r="H91" s="45">
        <f t="shared" si="32"/>
        <v>75402.90000000001</v>
      </c>
      <c r="I91" s="45">
        <f t="shared" si="33"/>
        <v>117293.40000000001</v>
      </c>
      <c r="J91" s="23">
        <v>8700</v>
      </c>
      <c r="K91" s="27">
        <v>7830</v>
      </c>
      <c r="L91" s="10">
        <f t="shared" si="36"/>
        <v>8378.1</v>
      </c>
    </row>
    <row r="92" spans="1:12" ht="12.75">
      <c r="A92" s="38"/>
      <c r="B92" s="52" t="s">
        <v>23</v>
      </c>
      <c r="C92" s="79">
        <f t="shared" si="34"/>
        <v>15000</v>
      </c>
      <c r="D92" s="25">
        <f t="shared" si="35"/>
        <v>14445</v>
      </c>
      <c r="E92" s="28">
        <f t="shared" si="29"/>
        <v>28890</v>
      </c>
      <c r="F92" s="21">
        <f t="shared" si="30"/>
        <v>57780</v>
      </c>
      <c r="G92" s="21">
        <f t="shared" si="31"/>
        <v>101115</v>
      </c>
      <c r="H92" s="21">
        <f t="shared" si="32"/>
        <v>130005</v>
      </c>
      <c r="I92" s="21">
        <f t="shared" si="33"/>
        <v>202230</v>
      </c>
      <c r="J92" s="23">
        <v>15000</v>
      </c>
      <c r="K92" s="27">
        <v>13500</v>
      </c>
      <c r="L92" s="10">
        <f t="shared" si="36"/>
        <v>14445</v>
      </c>
    </row>
    <row r="93" spans="1:12" ht="13.5" thickBot="1">
      <c r="A93" s="56"/>
      <c r="B93" s="68" t="s">
        <v>36</v>
      </c>
      <c r="C93" s="82">
        <f t="shared" si="34"/>
        <v>9200</v>
      </c>
      <c r="D93" s="39">
        <f t="shared" si="35"/>
        <v>8859.6</v>
      </c>
      <c r="E93" s="40">
        <f t="shared" si="29"/>
        <v>17719.2</v>
      </c>
      <c r="F93" s="41">
        <f t="shared" si="30"/>
        <v>35438.4</v>
      </c>
      <c r="G93" s="41">
        <f t="shared" si="31"/>
        <v>62017.200000000004</v>
      </c>
      <c r="H93" s="41">
        <f t="shared" si="32"/>
        <v>79736.40000000001</v>
      </c>
      <c r="I93" s="41">
        <f t="shared" si="33"/>
        <v>124034.40000000001</v>
      </c>
      <c r="J93" s="23">
        <v>9200</v>
      </c>
      <c r="K93" s="27">
        <v>8280</v>
      </c>
      <c r="L93" s="10">
        <f t="shared" si="36"/>
        <v>8859.6</v>
      </c>
    </row>
    <row r="94" spans="1:12" ht="13.5" thickTop="1">
      <c r="A94" s="38" t="s">
        <v>24</v>
      </c>
      <c r="B94" s="70" t="s">
        <v>32</v>
      </c>
      <c r="C94" s="81">
        <f t="shared" si="34"/>
        <v>5780</v>
      </c>
      <c r="D94" s="47">
        <f t="shared" si="35"/>
        <v>5566.14</v>
      </c>
      <c r="E94" s="59">
        <f t="shared" si="29"/>
        <v>11132.28</v>
      </c>
      <c r="F94" s="45">
        <f t="shared" si="30"/>
        <v>22264.56</v>
      </c>
      <c r="G94" s="45">
        <f t="shared" si="31"/>
        <v>38962.98</v>
      </c>
      <c r="H94" s="45">
        <f t="shared" si="32"/>
        <v>50095.26</v>
      </c>
      <c r="I94" s="45">
        <f t="shared" si="33"/>
        <v>77925.96</v>
      </c>
      <c r="J94" s="23">
        <v>5780</v>
      </c>
      <c r="K94" s="27">
        <v>5202</v>
      </c>
      <c r="L94" s="10">
        <f t="shared" si="36"/>
        <v>5566.14</v>
      </c>
    </row>
    <row r="95" spans="1:12" ht="12.75">
      <c r="A95" s="50" t="s">
        <v>41</v>
      </c>
      <c r="B95" s="52" t="s">
        <v>20</v>
      </c>
      <c r="C95" s="79">
        <f t="shared" si="34"/>
        <v>6735</v>
      </c>
      <c r="D95" s="25">
        <f t="shared" si="35"/>
        <v>6139.660000000001</v>
      </c>
      <c r="E95" s="28">
        <f t="shared" si="29"/>
        <v>12279.320000000002</v>
      </c>
      <c r="F95" s="21">
        <f t="shared" si="30"/>
        <v>24558.640000000003</v>
      </c>
      <c r="G95" s="21">
        <f t="shared" si="31"/>
        <v>42977.62</v>
      </c>
      <c r="H95" s="21">
        <f t="shared" si="32"/>
        <v>55256.94000000001</v>
      </c>
      <c r="I95" s="21">
        <f t="shared" si="33"/>
        <v>85955.24</v>
      </c>
      <c r="J95" s="23">
        <v>6735</v>
      </c>
      <c r="K95" s="27">
        <v>5738</v>
      </c>
      <c r="L95" s="10">
        <f t="shared" si="36"/>
        <v>6139.660000000001</v>
      </c>
    </row>
    <row r="96" spans="1:12" ht="12.75">
      <c r="A96" s="75" t="s">
        <v>51</v>
      </c>
      <c r="B96" s="52" t="s">
        <v>34</v>
      </c>
      <c r="C96" s="79">
        <f t="shared" si="34"/>
        <v>6970</v>
      </c>
      <c r="D96" s="25">
        <f t="shared" si="35"/>
        <v>6712.110000000001</v>
      </c>
      <c r="E96" s="28">
        <f t="shared" si="29"/>
        <v>13424.220000000001</v>
      </c>
      <c r="F96" s="21">
        <f t="shared" si="30"/>
        <v>26848.440000000002</v>
      </c>
      <c r="G96" s="21">
        <f t="shared" si="31"/>
        <v>46984.770000000004</v>
      </c>
      <c r="H96" s="21">
        <f t="shared" si="32"/>
        <v>60408.990000000005</v>
      </c>
      <c r="I96" s="21">
        <f t="shared" si="33"/>
        <v>93969.54000000001</v>
      </c>
      <c r="J96" s="23">
        <v>6970</v>
      </c>
      <c r="K96" s="27">
        <v>6273</v>
      </c>
      <c r="L96" s="10">
        <f t="shared" si="36"/>
        <v>6712.110000000001</v>
      </c>
    </row>
    <row r="97" spans="1:12" ht="12.75">
      <c r="A97" s="38"/>
      <c r="B97" s="52" t="s">
        <v>21</v>
      </c>
      <c r="C97" s="79">
        <f t="shared" si="34"/>
        <v>12750</v>
      </c>
      <c r="D97" s="25">
        <f t="shared" si="35"/>
        <v>12278.25</v>
      </c>
      <c r="E97" s="28">
        <f t="shared" si="29"/>
        <v>24556.5</v>
      </c>
      <c r="F97" s="21">
        <f t="shared" si="30"/>
        <v>49113</v>
      </c>
      <c r="G97" s="21">
        <f t="shared" si="31"/>
        <v>85947.75</v>
      </c>
      <c r="H97" s="21">
        <f t="shared" si="32"/>
        <v>110504.25</v>
      </c>
      <c r="I97" s="21">
        <f t="shared" si="33"/>
        <v>171895.5</v>
      </c>
      <c r="J97" s="23">
        <v>12750</v>
      </c>
      <c r="K97" s="27">
        <v>11475</v>
      </c>
      <c r="L97" s="10">
        <f t="shared" si="36"/>
        <v>12278.25</v>
      </c>
    </row>
    <row r="98" spans="1:12" ht="12.75">
      <c r="A98" s="38"/>
      <c r="B98" s="52" t="s">
        <v>33</v>
      </c>
      <c r="C98" s="79">
        <f t="shared" si="34"/>
        <v>6205</v>
      </c>
      <c r="D98" s="25">
        <f t="shared" si="35"/>
        <v>5975.950000000001</v>
      </c>
      <c r="E98" s="28">
        <f t="shared" si="29"/>
        <v>11951.900000000001</v>
      </c>
      <c r="F98" s="21">
        <f t="shared" si="30"/>
        <v>23903.800000000003</v>
      </c>
      <c r="G98" s="21">
        <f t="shared" si="31"/>
        <v>41831.65000000001</v>
      </c>
      <c r="H98" s="21">
        <f t="shared" si="32"/>
        <v>53783.55</v>
      </c>
      <c r="I98" s="21">
        <f t="shared" si="33"/>
        <v>83663.30000000002</v>
      </c>
      <c r="J98" s="23">
        <v>6205</v>
      </c>
      <c r="K98" s="27">
        <v>5585</v>
      </c>
      <c r="L98" s="10">
        <f t="shared" si="36"/>
        <v>5975.950000000001</v>
      </c>
    </row>
    <row r="99" spans="1:12" ht="12.75">
      <c r="A99" s="38"/>
      <c r="B99" s="52" t="s">
        <v>22</v>
      </c>
      <c r="C99" s="79">
        <f t="shared" si="34"/>
        <v>6800</v>
      </c>
      <c r="D99" s="25">
        <f t="shared" si="35"/>
        <v>6548.400000000001</v>
      </c>
      <c r="E99" s="28">
        <f t="shared" si="29"/>
        <v>13096.800000000001</v>
      </c>
      <c r="F99" s="21">
        <f t="shared" si="30"/>
        <v>26193.600000000002</v>
      </c>
      <c r="G99" s="21">
        <f t="shared" si="31"/>
        <v>45838.8</v>
      </c>
      <c r="H99" s="21">
        <f t="shared" si="32"/>
        <v>58935.600000000006</v>
      </c>
      <c r="I99" s="21">
        <f t="shared" si="33"/>
        <v>91677.6</v>
      </c>
      <c r="J99" s="23">
        <v>6800</v>
      </c>
      <c r="K99" s="27">
        <v>6120</v>
      </c>
      <c r="L99" s="10">
        <f t="shared" si="36"/>
        <v>6548.400000000001</v>
      </c>
    </row>
    <row r="100" spans="1:12" ht="12.75">
      <c r="A100" s="38"/>
      <c r="B100" s="52" t="s">
        <v>35</v>
      </c>
      <c r="C100" s="79">
        <f t="shared" si="34"/>
        <v>7395</v>
      </c>
      <c r="D100" s="25">
        <f t="shared" si="35"/>
        <v>7121.92</v>
      </c>
      <c r="E100" s="59">
        <f t="shared" si="29"/>
        <v>14243.84</v>
      </c>
      <c r="F100" s="45">
        <f t="shared" si="30"/>
        <v>28487.68</v>
      </c>
      <c r="G100" s="45">
        <f t="shared" si="31"/>
        <v>49853.44</v>
      </c>
      <c r="H100" s="45">
        <f t="shared" si="32"/>
        <v>64097.28</v>
      </c>
      <c r="I100" s="45">
        <f t="shared" si="33"/>
        <v>99706.88</v>
      </c>
      <c r="J100" s="23">
        <v>7395</v>
      </c>
      <c r="K100" s="27">
        <v>6656</v>
      </c>
      <c r="L100" s="10">
        <f t="shared" si="36"/>
        <v>7121.92</v>
      </c>
    </row>
    <row r="101" spans="1:12" ht="12.75">
      <c r="A101" s="38"/>
      <c r="B101" s="52" t="s">
        <v>23</v>
      </c>
      <c r="C101" s="79">
        <f t="shared" si="34"/>
        <v>12750</v>
      </c>
      <c r="D101" s="25">
        <f t="shared" si="35"/>
        <v>12278.25</v>
      </c>
      <c r="E101" s="28">
        <f t="shared" si="29"/>
        <v>24556.5</v>
      </c>
      <c r="F101" s="21">
        <f t="shared" si="30"/>
        <v>49113</v>
      </c>
      <c r="G101" s="21">
        <f t="shared" si="31"/>
        <v>85947.75</v>
      </c>
      <c r="H101" s="21">
        <f t="shared" si="32"/>
        <v>110504.25</v>
      </c>
      <c r="I101" s="21">
        <f t="shared" si="33"/>
        <v>171895.5</v>
      </c>
      <c r="J101" s="23">
        <v>12750</v>
      </c>
      <c r="K101" s="27">
        <v>11475</v>
      </c>
      <c r="L101" s="10">
        <f t="shared" si="36"/>
        <v>12278.25</v>
      </c>
    </row>
    <row r="102" spans="1:12" ht="13.5" thickBot="1">
      <c r="A102" s="56"/>
      <c r="B102" s="68" t="s">
        <v>36</v>
      </c>
      <c r="C102" s="82">
        <f t="shared" si="34"/>
        <v>7820</v>
      </c>
      <c r="D102" s="39">
        <f t="shared" si="35"/>
        <v>7530.660000000001</v>
      </c>
      <c r="E102" s="40">
        <f t="shared" si="29"/>
        <v>15061.320000000002</v>
      </c>
      <c r="F102" s="41">
        <f t="shared" si="30"/>
        <v>30122.640000000003</v>
      </c>
      <c r="G102" s="41">
        <f t="shared" si="31"/>
        <v>52714.62</v>
      </c>
      <c r="H102" s="41">
        <f t="shared" si="32"/>
        <v>67775.94</v>
      </c>
      <c r="I102" s="41">
        <f t="shared" si="33"/>
        <v>105429.24</v>
      </c>
      <c r="J102" s="23">
        <v>7820</v>
      </c>
      <c r="K102" s="27">
        <v>7038</v>
      </c>
      <c r="L102" s="10">
        <f t="shared" si="36"/>
        <v>7530.660000000001</v>
      </c>
    </row>
    <row r="103" spans="1:12" ht="13.5" thickTop="1">
      <c r="A103" s="50" t="s">
        <v>42</v>
      </c>
      <c r="B103" s="70" t="s">
        <v>32</v>
      </c>
      <c r="C103" s="81">
        <f t="shared" si="34"/>
        <v>5440</v>
      </c>
      <c r="D103" s="47">
        <f t="shared" si="35"/>
        <v>5238.72</v>
      </c>
      <c r="E103" s="59">
        <f t="shared" si="29"/>
        <v>10477.44</v>
      </c>
      <c r="F103" s="45">
        <f t="shared" si="30"/>
        <v>20954.88</v>
      </c>
      <c r="G103" s="45">
        <f t="shared" si="31"/>
        <v>36671.04</v>
      </c>
      <c r="H103" s="45">
        <f t="shared" si="32"/>
        <v>47148.48</v>
      </c>
      <c r="I103" s="45">
        <f t="shared" si="33"/>
        <v>73342.08</v>
      </c>
      <c r="J103" s="23">
        <v>5440</v>
      </c>
      <c r="K103" s="27">
        <v>4896</v>
      </c>
      <c r="L103" s="10">
        <f t="shared" si="36"/>
        <v>5238.72</v>
      </c>
    </row>
    <row r="104" spans="1:12" ht="12.75">
      <c r="A104" s="71" t="s">
        <v>52</v>
      </c>
      <c r="B104" s="52" t="s">
        <v>20</v>
      </c>
      <c r="C104" s="79">
        <f t="shared" si="34"/>
        <v>6000</v>
      </c>
      <c r="D104" s="25">
        <f t="shared" si="35"/>
        <v>5778</v>
      </c>
      <c r="E104" s="28">
        <f t="shared" si="29"/>
        <v>11556</v>
      </c>
      <c r="F104" s="21">
        <f t="shared" si="30"/>
        <v>23112</v>
      </c>
      <c r="G104" s="21">
        <f t="shared" si="31"/>
        <v>40446</v>
      </c>
      <c r="H104" s="21">
        <f t="shared" si="32"/>
        <v>52002</v>
      </c>
      <c r="I104" s="21">
        <f t="shared" si="33"/>
        <v>80892</v>
      </c>
      <c r="J104" s="23">
        <v>6000</v>
      </c>
      <c r="K104" s="27">
        <v>5400</v>
      </c>
      <c r="L104" s="10">
        <f t="shared" si="36"/>
        <v>5778</v>
      </c>
    </row>
    <row r="105" spans="1:12" ht="12.75">
      <c r="A105" s="71" t="s">
        <v>53</v>
      </c>
      <c r="B105" s="52" t="s">
        <v>34</v>
      </c>
      <c r="C105" s="79">
        <f t="shared" si="34"/>
        <v>6560</v>
      </c>
      <c r="D105" s="25">
        <f t="shared" si="35"/>
        <v>6317.280000000001</v>
      </c>
      <c r="E105" s="28">
        <f t="shared" si="29"/>
        <v>12634.560000000001</v>
      </c>
      <c r="F105" s="21">
        <f t="shared" si="30"/>
        <v>25269.120000000003</v>
      </c>
      <c r="G105" s="21">
        <f t="shared" si="31"/>
        <v>44220.96000000001</v>
      </c>
      <c r="H105" s="21">
        <f t="shared" si="32"/>
        <v>56855.520000000004</v>
      </c>
      <c r="I105" s="21">
        <f t="shared" si="33"/>
        <v>88441.92000000001</v>
      </c>
      <c r="J105" s="23">
        <v>6560</v>
      </c>
      <c r="K105" s="27">
        <v>5904</v>
      </c>
      <c r="L105" s="10">
        <f t="shared" si="36"/>
        <v>6317.280000000001</v>
      </c>
    </row>
    <row r="106" spans="1:12" ht="12.75">
      <c r="A106" s="76" t="s">
        <v>54</v>
      </c>
      <c r="B106" s="52" t="s">
        <v>21</v>
      </c>
      <c r="C106" s="79">
        <f t="shared" si="34"/>
        <v>12000</v>
      </c>
      <c r="D106" s="25">
        <f t="shared" si="35"/>
        <v>11556</v>
      </c>
      <c r="E106" s="28">
        <f t="shared" si="29"/>
        <v>23112</v>
      </c>
      <c r="F106" s="21">
        <f t="shared" si="30"/>
        <v>46224</v>
      </c>
      <c r="G106" s="21">
        <f t="shared" si="31"/>
        <v>80892</v>
      </c>
      <c r="H106" s="21">
        <f t="shared" si="32"/>
        <v>104004</v>
      </c>
      <c r="I106" s="21">
        <f t="shared" si="33"/>
        <v>161784</v>
      </c>
      <c r="J106" s="23">
        <v>12000</v>
      </c>
      <c r="K106" s="27">
        <v>10800</v>
      </c>
      <c r="L106" s="10">
        <f t="shared" si="36"/>
        <v>11556</v>
      </c>
    </row>
    <row r="107" spans="1:12" ht="12.75">
      <c r="A107" s="50" t="s">
        <v>49</v>
      </c>
      <c r="B107" s="52" t="s">
        <v>33</v>
      </c>
      <c r="C107" s="79">
        <f t="shared" si="34"/>
        <v>5840</v>
      </c>
      <c r="D107" s="25">
        <f t="shared" si="35"/>
        <v>6163.200000000001</v>
      </c>
      <c r="E107" s="28">
        <f t="shared" si="29"/>
        <v>12326.400000000001</v>
      </c>
      <c r="F107" s="21">
        <f t="shared" si="30"/>
        <v>24652.800000000003</v>
      </c>
      <c r="G107" s="21">
        <f t="shared" si="31"/>
        <v>43142.40000000001</v>
      </c>
      <c r="H107" s="21">
        <f t="shared" si="32"/>
        <v>55468.8</v>
      </c>
      <c r="I107" s="21">
        <f t="shared" si="33"/>
        <v>86284.80000000002</v>
      </c>
      <c r="J107" s="23">
        <v>5840</v>
      </c>
      <c r="K107" s="27">
        <v>5760</v>
      </c>
      <c r="L107" s="10">
        <f t="shared" si="36"/>
        <v>6163.200000000001</v>
      </c>
    </row>
    <row r="108" spans="1:12" ht="12.75">
      <c r="A108" s="49" t="s">
        <v>50</v>
      </c>
      <c r="B108" s="52" t="s">
        <v>22</v>
      </c>
      <c r="C108" s="79">
        <f t="shared" si="34"/>
        <v>6400</v>
      </c>
      <c r="D108" s="25">
        <f t="shared" si="35"/>
        <v>6163.200000000001</v>
      </c>
      <c r="E108" s="28">
        <f t="shared" si="29"/>
        <v>12326.400000000001</v>
      </c>
      <c r="F108" s="21">
        <f t="shared" si="30"/>
        <v>24652.800000000003</v>
      </c>
      <c r="G108" s="21">
        <f t="shared" si="31"/>
        <v>43142.40000000001</v>
      </c>
      <c r="H108" s="21">
        <f t="shared" si="32"/>
        <v>55468.8</v>
      </c>
      <c r="I108" s="21">
        <f t="shared" si="33"/>
        <v>86284.80000000002</v>
      </c>
      <c r="J108" s="23">
        <v>6400</v>
      </c>
      <c r="K108" s="27">
        <v>5760</v>
      </c>
      <c r="L108" s="10">
        <f t="shared" si="36"/>
        <v>6163.200000000001</v>
      </c>
    </row>
    <row r="109" spans="1:12" ht="12.75">
      <c r="A109" s="38"/>
      <c r="B109" s="52" t="s">
        <v>35</v>
      </c>
      <c r="C109" s="79">
        <f t="shared" si="34"/>
        <v>6960</v>
      </c>
      <c r="D109" s="25">
        <f t="shared" si="35"/>
        <v>6702.4800000000005</v>
      </c>
      <c r="E109" s="59">
        <f t="shared" si="29"/>
        <v>13404.960000000001</v>
      </c>
      <c r="F109" s="45">
        <f t="shared" si="30"/>
        <v>26809.920000000002</v>
      </c>
      <c r="G109" s="45">
        <f t="shared" si="31"/>
        <v>46917.36</v>
      </c>
      <c r="H109" s="45">
        <f t="shared" si="32"/>
        <v>60322.32000000001</v>
      </c>
      <c r="I109" s="45">
        <f t="shared" si="33"/>
        <v>93834.72</v>
      </c>
      <c r="J109" s="23">
        <v>6960</v>
      </c>
      <c r="K109" s="27">
        <v>6264</v>
      </c>
      <c r="L109" s="10">
        <f t="shared" si="36"/>
        <v>6702.4800000000005</v>
      </c>
    </row>
    <row r="110" spans="1:12" ht="12.75">
      <c r="A110" s="38"/>
      <c r="B110" s="52" t="s">
        <v>23</v>
      </c>
      <c r="C110" s="79">
        <f t="shared" si="34"/>
        <v>12000</v>
      </c>
      <c r="D110" s="25">
        <f t="shared" si="35"/>
        <v>6702.4800000000005</v>
      </c>
      <c r="E110" s="28">
        <f t="shared" si="29"/>
        <v>13404.960000000001</v>
      </c>
      <c r="F110" s="21">
        <f t="shared" si="30"/>
        <v>26809.920000000002</v>
      </c>
      <c r="G110" s="21">
        <f t="shared" si="31"/>
        <v>46917.36</v>
      </c>
      <c r="H110" s="21">
        <f t="shared" si="32"/>
        <v>60322.32000000001</v>
      </c>
      <c r="I110" s="21">
        <f t="shared" si="33"/>
        <v>93834.72</v>
      </c>
      <c r="J110" s="23">
        <v>12000</v>
      </c>
      <c r="K110" s="27">
        <v>6264</v>
      </c>
      <c r="L110" s="10">
        <f t="shared" si="36"/>
        <v>6702.4800000000005</v>
      </c>
    </row>
    <row r="111" spans="1:12" ht="13.5" thickBot="1">
      <c r="A111" s="32"/>
      <c r="B111" s="74" t="s">
        <v>36</v>
      </c>
      <c r="C111" s="80">
        <f t="shared" si="34"/>
        <v>7360</v>
      </c>
      <c r="D111" s="26">
        <f t="shared" si="35"/>
        <v>11340</v>
      </c>
      <c r="E111" s="60">
        <f t="shared" si="29"/>
        <v>22680</v>
      </c>
      <c r="F111" s="29">
        <f t="shared" si="30"/>
        <v>45360</v>
      </c>
      <c r="G111" s="29">
        <f t="shared" si="31"/>
        <v>79380</v>
      </c>
      <c r="H111" s="29">
        <f t="shared" si="32"/>
        <v>102060</v>
      </c>
      <c r="I111" s="29">
        <f t="shared" si="33"/>
        <v>158760</v>
      </c>
      <c r="J111" s="23">
        <v>7360</v>
      </c>
      <c r="K111" s="27">
        <v>10800</v>
      </c>
      <c r="L111" s="10">
        <f>K111*1.05</f>
        <v>11340</v>
      </c>
    </row>
    <row r="113" ht="13.5" thickBot="1"/>
    <row r="114" spans="1:11" ht="12.75">
      <c r="A114" s="84" t="s">
        <v>63</v>
      </c>
      <c r="B114" s="4" t="s">
        <v>64</v>
      </c>
      <c r="C114" s="72">
        <f aca="true" t="shared" si="37" ref="C114:C119">J114/28</f>
        <v>0</v>
      </c>
      <c r="D114" s="24">
        <f aca="true" t="shared" si="38" ref="D114:D119">K114</f>
        <v>4200</v>
      </c>
      <c r="E114" s="58">
        <f aca="true" t="shared" si="39" ref="E114:E119">D114*2</f>
        <v>8400</v>
      </c>
      <c r="F114" s="30">
        <f aca="true" t="shared" si="40" ref="F114:F119">D114*4</f>
        <v>16800</v>
      </c>
      <c r="G114" s="30">
        <f aca="true" t="shared" si="41" ref="G114:G119">D114*7</f>
        <v>29400</v>
      </c>
      <c r="H114" s="30">
        <f aca="true" t="shared" si="42" ref="H114:H119">D114*9</f>
        <v>37800</v>
      </c>
      <c r="I114" s="65">
        <f aca="true" t="shared" si="43" ref="I114:I119">D114*14</f>
        <v>58800</v>
      </c>
      <c r="K114">
        <v>4200</v>
      </c>
    </row>
    <row r="115" spans="1:11" ht="12.75">
      <c r="A115" s="11"/>
      <c r="B115" s="5" t="s">
        <v>65</v>
      </c>
      <c r="C115" s="73">
        <f t="shared" si="37"/>
        <v>0</v>
      </c>
      <c r="D115" s="25">
        <f t="shared" si="38"/>
        <v>5600</v>
      </c>
      <c r="E115" s="28">
        <f t="shared" si="39"/>
        <v>11200</v>
      </c>
      <c r="F115" s="21">
        <f t="shared" si="40"/>
        <v>22400</v>
      </c>
      <c r="G115" s="21">
        <f t="shared" si="41"/>
        <v>39200</v>
      </c>
      <c r="H115" s="21">
        <f t="shared" si="42"/>
        <v>50400</v>
      </c>
      <c r="I115" s="66">
        <f t="shared" si="43"/>
        <v>78400</v>
      </c>
      <c r="K115">
        <v>5600</v>
      </c>
    </row>
    <row r="116" spans="1:11" ht="12.75">
      <c r="A116" s="11"/>
      <c r="B116" s="5" t="s">
        <v>66</v>
      </c>
      <c r="C116" s="73">
        <f t="shared" si="37"/>
        <v>0</v>
      </c>
      <c r="D116" s="25">
        <f t="shared" si="38"/>
        <v>8400</v>
      </c>
      <c r="E116" s="28">
        <f t="shared" si="39"/>
        <v>16800</v>
      </c>
      <c r="F116" s="21">
        <f t="shared" si="40"/>
        <v>33600</v>
      </c>
      <c r="G116" s="21">
        <f t="shared" si="41"/>
        <v>58800</v>
      </c>
      <c r="H116" s="21">
        <f t="shared" si="42"/>
        <v>75600</v>
      </c>
      <c r="I116" s="66">
        <f t="shared" si="43"/>
        <v>117600</v>
      </c>
      <c r="K116">
        <v>8400</v>
      </c>
    </row>
    <row r="117" spans="1:11" ht="12.75">
      <c r="A117" s="11"/>
      <c r="B117" s="5" t="s">
        <v>67</v>
      </c>
      <c r="C117" s="73">
        <f t="shared" si="37"/>
        <v>0</v>
      </c>
      <c r="D117" s="25">
        <f t="shared" si="38"/>
        <v>11200</v>
      </c>
      <c r="E117" s="28">
        <f t="shared" si="39"/>
        <v>22400</v>
      </c>
      <c r="F117" s="21">
        <f t="shared" si="40"/>
        <v>44800</v>
      </c>
      <c r="G117" s="21">
        <f t="shared" si="41"/>
        <v>78400</v>
      </c>
      <c r="H117" s="21">
        <f t="shared" si="42"/>
        <v>100800</v>
      </c>
      <c r="I117" s="66">
        <f t="shared" si="43"/>
        <v>156800</v>
      </c>
      <c r="K117">
        <v>11200</v>
      </c>
    </row>
    <row r="118" spans="1:11" ht="12.75">
      <c r="A118" s="11"/>
      <c r="B118" s="5" t="s">
        <v>68</v>
      </c>
      <c r="C118" s="73">
        <f t="shared" si="37"/>
        <v>0</v>
      </c>
      <c r="D118" s="25">
        <f t="shared" si="38"/>
        <v>560</v>
      </c>
      <c r="E118" s="28">
        <f t="shared" si="39"/>
        <v>1120</v>
      </c>
      <c r="F118" s="21">
        <f t="shared" si="40"/>
        <v>2240</v>
      </c>
      <c r="G118" s="21">
        <f t="shared" si="41"/>
        <v>3920</v>
      </c>
      <c r="H118" s="21">
        <f t="shared" si="42"/>
        <v>5040</v>
      </c>
      <c r="I118" s="66">
        <f t="shared" si="43"/>
        <v>7840</v>
      </c>
      <c r="K118">
        <v>560</v>
      </c>
    </row>
    <row r="119" spans="1:11" ht="13.5" thickBot="1">
      <c r="A119" s="12"/>
      <c r="B119" s="6" t="s">
        <v>69</v>
      </c>
      <c r="C119" s="77">
        <f t="shared" si="37"/>
        <v>0</v>
      </c>
      <c r="D119" s="26">
        <f t="shared" si="38"/>
        <v>9800</v>
      </c>
      <c r="E119" s="60">
        <f t="shared" si="39"/>
        <v>19600</v>
      </c>
      <c r="F119" s="29">
        <f t="shared" si="40"/>
        <v>39200</v>
      </c>
      <c r="G119" s="29">
        <f t="shared" si="41"/>
        <v>68600</v>
      </c>
      <c r="H119" s="29">
        <f t="shared" si="42"/>
        <v>88200</v>
      </c>
      <c r="I119" s="67">
        <f t="shared" si="43"/>
        <v>137200</v>
      </c>
      <c r="K119">
        <v>9800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50"/>
  <sheetViews>
    <sheetView zoomScalePageLayoutView="0" workbookViewId="0" topLeftCell="AD1">
      <pane xSplit="1" ySplit="2" topLeftCell="AE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E1" sqref="AE1:AF1"/>
    </sheetView>
  </sheetViews>
  <sheetFormatPr defaultColWidth="9.00390625" defaultRowHeight="12.75"/>
  <cols>
    <col min="1" max="1" width="27.125" style="124" customWidth="1"/>
    <col min="2" max="2" width="27.00390625" style="124" customWidth="1"/>
    <col min="3" max="3" width="11.25390625" style="124" customWidth="1"/>
    <col min="4" max="11" width="9.125" style="124" customWidth="1"/>
    <col min="12" max="12" width="9.125" style="125" customWidth="1"/>
    <col min="13" max="15" width="9.125" style="124" customWidth="1"/>
    <col min="16" max="17" width="9.125" style="126" customWidth="1"/>
    <col min="18" max="18" width="27.125" style="124" customWidth="1"/>
    <col min="19" max="19" width="27.00390625" style="124" customWidth="1"/>
    <col min="20" max="20" width="11.25390625" style="124" customWidth="1"/>
    <col min="21" max="26" width="9.125" style="124" customWidth="1"/>
    <col min="27" max="27" width="9.125" style="125" customWidth="1"/>
    <col min="28" max="29" width="9.125" style="124" customWidth="1"/>
    <col min="30" max="30" width="9.125" style="127" hidden="1" customWidth="1"/>
    <col min="31" max="31" width="30.125" style="90" customWidth="1"/>
    <col min="32" max="32" width="27.75390625" style="96" customWidth="1"/>
    <col min="33" max="33" width="9.75390625" style="123" customWidth="1"/>
    <col min="34" max="34" width="9.75390625" style="266" customWidth="1"/>
    <col min="35" max="35" width="9.75390625" style="123" customWidth="1"/>
    <col min="36" max="36" width="9.75390625" style="273" customWidth="1"/>
    <col min="37" max="37" width="9.75390625" style="123" customWidth="1"/>
    <col min="38" max="38" width="9.75390625" style="273" customWidth="1"/>
    <col min="39" max="16384" width="9.125" style="124" customWidth="1"/>
  </cols>
  <sheetData>
    <row r="1" spans="31:41" ht="16.5" thickBot="1">
      <c r="AE1" s="509" t="s">
        <v>697</v>
      </c>
      <c r="AF1" s="509"/>
      <c r="AG1" s="507" t="s">
        <v>148</v>
      </c>
      <c r="AH1" s="508"/>
      <c r="AI1" s="512" t="s">
        <v>149</v>
      </c>
      <c r="AJ1" s="513"/>
      <c r="AK1" s="507" t="s">
        <v>116</v>
      </c>
      <c r="AL1" s="508"/>
      <c r="AM1" s="263"/>
      <c r="AN1" s="463" t="s">
        <v>585</v>
      </c>
      <c r="AO1" s="263"/>
    </row>
    <row r="2" spans="1:41" ht="16.5" thickBot="1">
      <c r="A2" s="131" t="s">
        <v>38</v>
      </c>
      <c r="B2" s="132" t="s">
        <v>39</v>
      </c>
      <c r="C2" s="133" t="s">
        <v>37</v>
      </c>
      <c r="D2" s="133" t="s">
        <v>0</v>
      </c>
      <c r="E2" s="133" t="s">
        <v>1</v>
      </c>
      <c r="F2" s="133" t="s">
        <v>2</v>
      </c>
      <c r="G2" s="133" t="s">
        <v>3</v>
      </c>
      <c r="H2" s="133" t="s">
        <v>4</v>
      </c>
      <c r="I2" s="133" t="s">
        <v>5</v>
      </c>
      <c r="J2" s="134" t="s">
        <v>6</v>
      </c>
      <c r="K2" s="135" t="s">
        <v>7</v>
      </c>
      <c r="L2" s="133" t="s">
        <v>37</v>
      </c>
      <c r="M2" s="136" t="s">
        <v>61</v>
      </c>
      <c r="N2" s="136" t="s">
        <v>62</v>
      </c>
      <c r="O2" s="134" t="s">
        <v>6</v>
      </c>
      <c r="P2" s="137"/>
      <c r="Q2" s="138"/>
      <c r="R2" s="131" t="s">
        <v>38</v>
      </c>
      <c r="S2" s="132" t="s">
        <v>39</v>
      </c>
      <c r="T2" s="133" t="s">
        <v>37</v>
      </c>
      <c r="U2" s="133" t="s">
        <v>0</v>
      </c>
      <c r="V2" s="133" t="s">
        <v>1</v>
      </c>
      <c r="W2" s="133" t="s">
        <v>2</v>
      </c>
      <c r="X2" s="133" t="s">
        <v>3</v>
      </c>
      <c r="Y2" s="133" t="s">
        <v>4</v>
      </c>
      <c r="Z2" s="133" t="s">
        <v>5</v>
      </c>
      <c r="AA2" s="133" t="s">
        <v>37</v>
      </c>
      <c r="AB2" s="136" t="s">
        <v>61</v>
      </c>
      <c r="AC2" s="136" t="s">
        <v>62</v>
      </c>
      <c r="AE2" s="97" t="s">
        <v>582</v>
      </c>
      <c r="AF2" s="467" t="s">
        <v>583</v>
      </c>
      <c r="AG2" s="384" t="s">
        <v>37</v>
      </c>
      <c r="AH2" s="385" t="s">
        <v>0</v>
      </c>
      <c r="AI2" s="350" t="s">
        <v>37</v>
      </c>
      <c r="AJ2" s="351" t="s">
        <v>0</v>
      </c>
      <c r="AK2" s="350" t="s">
        <v>37</v>
      </c>
      <c r="AL2" s="351" t="s">
        <v>0</v>
      </c>
      <c r="AM2" s="263"/>
      <c r="AN2" s="463" t="s">
        <v>586</v>
      </c>
      <c r="AO2" s="263"/>
    </row>
    <row r="3" spans="1:38" ht="15.75">
      <c r="A3" s="196" t="s">
        <v>108</v>
      </c>
      <c r="B3" s="197" t="s">
        <v>110</v>
      </c>
      <c r="C3" s="162">
        <f>L3/28</f>
        <v>296.42857142857144</v>
      </c>
      <c r="D3" s="162">
        <f>N3/28</f>
        <v>280.125</v>
      </c>
      <c r="E3" s="164">
        <f>D3*2</f>
        <v>560.25</v>
      </c>
      <c r="F3" s="159">
        <f>D3*4</f>
        <v>1120.5</v>
      </c>
      <c r="G3" s="159">
        <f>D3*7</f>
        <v>1960.875</v>
      </c>
      <c r="H3" s="159">
        <f>D3*9</f>
        <v>2521.125</v>
      </c>
      <c r="I3" s="160">
        <f>D3*14</f>
        <v>3921.75</v>
      </c>
      <c r="J3" s="147">
        <f>O3/28</f>
        <v>175</v>
      </c>
      <c r="K3" s="161"/>
      <c r="L3" s="125">
        <v>8300</v>
      </c>
      <c r="M3" s="124">
        <f>L3-L3*0.1</f>
        <v>7470</v>
      </c>
      <c r="N3" s="129">
        <f>M3*1.05</f>
        <v>7843.5</v>
      </c>
      <c r="O3" s="124">
        <v>4900</v>
      </c>
      <c r="R3" s="196" t="s">
        <v>108</v>
      </c>
      <c r="S3" s="198" t="s">
        <v>110</v>
      </c>
      <c r="T3" s="162">
        <f>AA3/40</f>
        <v>207.5</v>
      </c>
      <c r="U3" s="162">
        <f>AC3/40</f>
        <v>196.0875</v>
      </c>
      <c r="V3" s="164">
        <f>U3*2</f>
        <v>392.175</v>
      </c>
      <c r="W3" s="159">
        <f>U3*4</f>
        <v>784.35</v>
      </c>
      <c r="X3" s="159">
        <f>U3*7</f>
        <v>1372.6125</v>
      </c>
      <c r="Y3" s="159">
        <f>U3*9</f>
        <v>1764.7875000000001</v>
      </c>
      <c r="Z3" s="160">
        <f>U3*14</f>
        <v>2745.225</v>
      </c>
      <c r="AA3" s="125">
        <v>8300</v>
      </c>
      <c r="AB3" s="124">
        <f>AA3-AA3*0.1</f>
        <v>7470</v>
      </c>
      <c r="AC3" s="129">
        <f>AB3*1.05</f>
        <v>7843.5</v>
      </c>
      <c r="AE3" s="116" t="s">
        <v>286</v>
      </c>
      <c r="AF3" s="287" t="s">
        <v>287</v>
      </c>
      <c r="AG3" s="286"/>
      <c r="AH3" s="276">
        <v>7852</v>
      </c>
      <c r="AI3" s="286"/>
      <c r="AJ3" s="276">
        <v>261.73333333333335</v>
      </c>
      <c r="AK3" s="286"/>
      <c r="AL3" s="276">
        <v>196.3</v>
      </c>
    </row>
    <row r="4" spans="1:38" ht="15.75">
      <c r="A4" s="141"/>
      <c r="B4" s="197" t="s">
        <v>107</v>
      </c>
      <c r="C4" s="162">
        <f>L4/28</f>
        <v>339.2857142857143</v>
      </c>
      <c r="D4" s="162">
        <f>N4/28</f>
        <v>320.625</v>
      </c>
      <c r="E4" s="164">
        <f>D4*2</f>
        <v>641.25</v>
      </c>
      <c r="F4" s="159">
        <f>D4*4</f>
        <v>1282.5</v>
      </c>
      <c r="G4" s="159">
        <f>D4*7</f>
        <v>2244.375</v>
      </c>
      <c r="H4" s="159">
        <f>D4*9</f>
        <v>2885.625</v>
      </c>
      <c r="I4" s="160">
        <f>D4*14</f>
        <v>4488.75</v>
      </c>
      <c r="J4" s="147">
        <f>O4/28</f>
        <v>228.57142857142858</v>
      </c>
      <c r="K4" s="161"/>
      <c r="L4" s="125">
        <v>9500</v>
      </c>
      <c r="M4" s="124">
        <f>L4-L4*0.1</f>
        <v>8550</v>
      </c>
      <c r="N4" s="129">
        <f>M4*1.05</f>
        <v>8977.5</v>
      </c>
      <c r="O4" s="124">
        <v>6400</v>
      </c>
      <c r="R4" s="141"/>
      <c r="S4" s="198" t="s">
        <v>107</v>
      </c>
      <c r="T4" s="162">
        <f>AA4/40</f>
        <v>237.5</v>
      </c>
      <c r="U4" s="162">
        <f>AC4/40</f>
        <v>224.4375</v>
      </c>
      <c r="V4" s="164">
        <f>U4*2</f>
        <v>448.875</v>
      </c>
      <c r="W4" s="159">
        <f>U4*4</f>
        <v>897.75</v>
      </c>
      <c r="X4" s="159">
        <f>U4*7</f>
        <v>1571.0625</v>
      </c>
      <c r="Y4" s="159">
        <f>U4*9</f>
        <v>2019.9375</v>
      </c>
      <c r="Z4" s="160">
        <f>U4*14</f>
        <v>3142.125</v>
      </c>
      <c r="AA4" s="125">
        <v>9500</v>
      </c>
      <c r="AB4" s="124">
        <f>AA4-AA4*0.1</f>
        <v>8550</v>
      </c>
      <c r="AC4" s="129">
        <f>AB4*1.05</f>
        <v>8977.5</v>
      </c>
      <c r="AE4" s="99"/>
      <c r="AF4" s="288" t="s">
        <v>288</v>
      </c>
      <c r="AG4" s="249"/>
      <c r="AH4" s="251">
        <v>9932</v>
      </c>
      <c r="AI4" s="249"/>
      <c r="AJ4" s="251">
        <v>331.06666666666666</v>
      </c>
      <c r="AK4" s="249"/>
      <c r="AL4" s="251">
        <v>248.3</v>
      </c>
    </row>
    <row r="5" spans="1:38" ht="15.75">
      <c r="A5" s="199" t="s">
        <v>42</v>
      </c>
      <c r="B5" s="197" t="s">
        <v>111</v>
      </c>
      <c r="C5" s="162">
        <f>L5/28</f>
        <v>392.85714285714283</v>
      </c>
      <c r="D5" s="162">
        <f>N5/28</f>
        <v>371.25</v>
      </c>
      <c r="E5" s="164">
        <f>D5*2</f>
        <v>742.5</v>
      </c>
      <c r="F5" s="159">
        <f>D5*4</f>
        <v>1485</v>
      </c>
      <c r="G5" s="159">
        <f>D5*7</f>
        <v>2598.75</v>
      </c>
      <c r="H5" s="159">
        <f>D5*9</f>
        <v>3341.25</v>
      </c>
      <c r="I5" s="160">
        <f>D5*14</f>
        <v>5197.5</v>
      </c>
      <c r="J5" s="147">
        <f>O5/28</f>
        <v>292.85714285714283</v>
      </c>
      <c r="K5" s="161"/>
      <c r="L5" s="125">
        <v>11000</v>
      </c>
      <c r="M5" s="124">
        <f>L5-L5*0.1</f>
        <v>9900</v>
      </c>
      <c r="N5" s="129">
        <f>M5*1.05</f>
        <v>10395</v>
      </c>
      <c r="O5" s="124">
        <v>8200</v>
      </c>
      <c r="R5" s="199" t="s">
        <v>42</v>
      </c>
      <c r="S5" s="198" t="s">
        <v>111</v>
      </c>
      <c r="T5" s="162">
        <f>AA5/40</f>
        <v>275</v>
      </c>
      <c r="U5" s="162">
        <f>AC5/40</f>
        <v>259.875</v>
      </c>
      <c r="V5" s="164">
        <f>U5*2</f>
        <v>519.75</v>
      </c>
      <c r="W5" s="159">
        <f>U5*4</f>
        <v>1039.5</v>
      </c>
      <c r="X5" s="159">
        <f>U5*7</f>
        <v>1819.125</v>
      </c>
      <c r="Y5" s="159">
        <f>U5*9</f>
        <v>2338.875</v>
      </c>
      <c r="Z5" s="160">
        <f>U5*14</f>
        <v>3638.25</v>
      </c>
      <c r="AA5" s="125">
        <v>11000</v>
      </c>
      <c r="AB5" s="124">
        <f>AA5-AA5*0.1</f>
        <v>9900</v>
      </c>
      <c r="AC5" s="129">
        <f>AB5*1.05</f>
        <v>10395</v>
      </c>
      <c r="AE5" s="117" t="s">
        <v>289</v>
      </c>
      <c r="AF5" s="288" t="s">
        <v>290</v>
      </c>
      <c r="AG5" s="249"/>
      <c r="AH5" s="251">
        <v>11492</v>
      </c>
      <c r="AI5" s="249"/>
      <c r="AJ5" s="251">
        <v>383.06666666666666</v>
      </c>
      <c r="AK5" s="249"/>
      <c r="AL5" s="251">
        <v>287.3</v>
      </c>
    </row>
    <row r="6" spans="1:38" ht="15.75">
      <c r="A6" s="200" t="s">
        <v>109</v>
      </c>
      <c r="B6" s="201" t="s">
        <v>112</v>
      </c>
      <c r="C6" s="162">
        <f>L6/28</f>
        <v>428.57142857142856</v>
      </c>
      <c r="D6" s="162">
        <f>N6/28</f>
        <v>405</v>
      </c>
      <c r="E6" s="164">
        <f>D6*2</f>
        <v>810</v>
      </c>
      <c r="F6" s="159">
        <f>D6*4</f>
        <v>1620</v>
      </c>
      <c r="G6" s="159">
        <f>D6*7</f>
        <v>2835</v>
      </c>
      <c r="H6" s="159">
        <f>D6*9</f>
        <v>3645</v>
      </c>
      <c r="I6" s="160">
        <f>D6*14</f>
        <v>5670</v>
      </c>
      <c r="J6" s="147">
        <f>O6/28</f>
        <v>0</v>
      </c>
      <c r="K6" s="161"/>
      <c r="L6" s="125">
        <v>12000</v>
      </c>
      <c r="M6" s="124">
        <f>L6-L6*0.1</f>
        <v>10800</v>
      </c>
      <c r="N6" s="129">
        <f>M6*1.05</f>
        <v>11340</v>
      </c>
      <c r="R6" s="200" t="s">
        <v>109</v>
      </c>
      <c r="S6" s="202" t="s">
        <v>112</v>
      </c>
      <c r="T6" s="162">
        <f>AA6/40</f>
        <v>300</v>
      </c>
      <c r="U6" s="162">
        <f>AC6/40</f>
        <v>283.5</v>
      </c>
      <c r="V6" s="164">
        <f>U6*2</f>
        <v>567</v>
      </c>
      <c r="W6" s="159">
        <f>U6*4</f>
        <v>1134</v>
      </c>
      <c r="X6" s="159">
        <f>U6*7</f>
        <v>1984.5</v>
      </c>
      <c r="Y6" s="159">
        <f>U6*9</f>
        <v>2551.5</v>
      </c>
      <c r="Z6" s="160">
        <f>U6*14</f>
        <v>3969</v>
      </c>
      <c r="AA6" s="125">
        <v>12000</v>
      </c>
      <c r="AB6" s="124">
        <f>AA6-AA6*0.1</f>
        <v>10800</v>
      </c>
      <c r="AC6" s="129">
        <f>AB6*1.05</f>
        <v>11340</v>
      </c>
      <c r="AE6" s="252" t="s">
        <v>291</v>
      </c>
      <c r="AF6" s="288" t="s">
        <v>292</v>
      </c>
      <c r="AG6" s="249"/>
      <c r="AH6" s="251">
        <v>9646</v>
      </c>
      <c r="AI6" s="249"/>
      <c r="AJ6" s="251">
        <v>321.53333333333336</v>
      </c>
      <c r="AK6" s="249"/>
      <c r="AL6" s="251">
        <v>241.15</v>
      </c>
    </row>
    <row r="7" spans="1:38" ht="15.75">
      <c r="A7" s="200"/>
      <c r="B7" s="201" t="s">
        <v>113</v>
      </c>
      <c r="C7" s="162">
        <f>L7/28</f>
        <v>464.2857142857143</v>
      </c>
      <c r="D7" s="162">
        <f>N7/28</f>
        <v>430.39285714285717</v>
      </c>
      <c r="E7" s="164">
        <f>D7*2</f>
        <v>860.7857142857143</v>
      </c>
      <c r="F7" s="159">
        <f>D7*4</f>
        <v>1721.5714285714287</v>
      </c>
      <c r="G7" s="159">
        <f>D7*7</f>
        <v>3012.75</v>
      </c>
      <c r="H7" s="159">
        <f>D7*9</f>
        <v>3873.5357142857147</v>
      </c>
      <c r="I7" s="160">
        <f>D7*14</f>
        <v>6025.5</v>
      </c>
      <c r="J7" s="147">
        <f>O7/28</f>
        <v>0</v>
      </c>
      <c r="K7" s="161"/>
      <c r="L7" s="125">
        <v>13000</v>
      </c>
      <c r="M7" s="124">
        <f>L7-L7*0.1</f>
        <v>11700</v>
      </c>
      <c r="N7" s="129">
        <f>M7*1.03</f>
        <v>12051</v>
      </c>
      <c r="R7" s="200"/>
      <c r="S7" s="202" t="s">
        <v>113</v>
      </c>
      <c r="T7" s="162">
        <f>AA7/40</f>
        <v>325</v>
      </c>
      <c r="U7" s="162">
        <f>AC7/40</f>
        <v>301.275</v>
      </c>
      <c r="V7" s="164">
        <f>U7*2</f>
        <v>602.55</v>
      </c>
      <c r="W7" s="159">
        <f>U7*4</f>
        <v>1205.1</v>
      </c>
      <c r="X7" s="159">
        <f>U7*7</f>
        <v>2108.9249999999997</v>
      </c>
      <c r="Y7" s="159">
        <f>U7*9</f>
        <v>2711.475</v>
      </c>
      <c r="Z7" s="160">
        <f>U7*14</f>
        <v>4217.849999999999</v>
      </c>
      <c r="AA7" s="125">
        <v>13000</v>
      </c>
      <c r="AB7" s="124">
        <f>AA7-AA7*0.1</f>
        <v>11700</v>
      </c>
      <c r="AC7" s="129">
        <f>AB7*1.03</f>
        <v>12051</v>
      </c>
      <c r="AE7" s="252" t="s">
        <v>293</v>
      </c>
      <c r="AF7" s="288" t="s">
        <v>294</v>
      </c>
      <c r="AG7" s="249"/>
      <c r="AH7" s="251">
        <v>11492</v>
      </c>
      <c r="AI7" s="249"/>
      <c r="AJ7" s="251">
        <v>383.06666666666666</v>
      </c>
      <c r="AK7" s="249"/>
      <c r="AL7" s="251">
        <v>287.3</v>
      </c>
    </row>
    <row r="8" spans="31:38" ht="16.5" thickBot="1">
      <c r="AE8" s="305" t="s">
        <v>295</v>
      </c>
      <c r="AF8" s="359" t="s">
        <v>296</v>
      </c>
      <c r="AG8" s="257"/>
      <c r="AH8" s="259">
        <v>13052</v>
      </c>
      <c r="AI8" s="257"/>
      <c r="AJ8" s="259">
        <v>435.06666666666666</v>
      </c>
      <c r="AK8" s="257"/>
      <c r="AL8" s="259">
        <v>326.3</v>
      </c>
    </row>
    <row r="9" spans="31:38" ht="16.5" thickTop="1">
      <c r="AE9" s="124"/>
      <c r="AF9" s="291" t="s">
        <v>287</v>
      </c>
      <c r="AG9" s="260"/>
      <c r="AH9" s="262">
        <v>5750</v>
      </c>
      <c r="AI9" s="260"/>
      <c r="AJ9" s="262">
        <v>191.66666666666666</v>
      </c>
      <c r="AK9" s="260"/>
      <c r="AL9" s="262">
        <v>143.75</v>
      </c>
    </row>
    <row r="10" spans="31:38" ht="15.75">
      <c r="AE10" s="117" t="s">
        <v>297</v>
      </c>
      <c r="AF10" s="288" t="s">
        <v>288</v>
      </c>
      <c r="AG10" s="249"/>
      <c r="AH10" s="251">
        <v>7589.999999999999</v>
      </c>
      <c r="AI10" s="249"/>
      <c r="AJ10" s="251">
        <v>252.99999999999997</v>
      </c>
      <c r="AK10" s="249"/>
      <c r="AL10" s="251">
        <v>189.74999999999997</v>
      </c>
    </row>
    <row r="11" spans="31:38" ht="15.75">
      <c r="AE11" s="252" t="s">
        <v>291</v>
      </c>
      <c r="AF11" s="288" t="s">
        <v>290</v>
      </c>
      <c r="AG11" s="249"/>
      <c r="AH11" s="251">
        <v>8658</v>
      </c>
      <c r="AI11" s="249"/>
      <c r="AJ11" s="251">
        <v>288.6</v>
      </c>
      <c r="AK11" s="249"/>
      <c r="AL11" s="251">
        <v>216.45</v>
      </c>
    </row>
    <row r="12" spans="31:38" ht="15.75">
      <c r="AE12" s="252" t="s">
        <v>293</v>
      </c>
      <c r="AF12" s="288" t="s">
        <v>292</v>
      </c>
      <c r="AG12" s="249"/>
      <c r="AH12" s="251">
        <v>7129.999999999999</v>
      </c>
      <c r="AI12" s="249"/>
      <c r="AJ12" s="251">
        <v>237.66666666666663</v>
      </c>
      <c r="AK12" s="249"/>
      <c r="AL12" s="251">
        <v>178.24999999999997</v>
      </c>
    </row>
    <row r="13" spans="31:38" ht="15.75">
      <c r="AE13" s="301" t="s">
        <v>295</v>
      </c>
      <c r="AF13" s="288" t="s">
        <v>294</v>
      </c>
      <c r="AG13" s="249"/>
      <c r="AH13" s="251">
        <v>8970</v>
      </c>
      <c r="AI13" s="249"/>
      <c r="AJ13" s="251">
        <v>299</v>
      </c>
      <c r="AK13" s="249"/>
      <c r="AL13" s="251">
        <v>224.25</v>
      </c>
    </row>
    <row r="14" spans="31:38" ht="16.5" thickBot="1">
      <c r="AE14" s="386"/>
      <c r="AF14" s="359" t="s">
        <v>296</v>
      </c>
      <c r="AG14" s="257"/>
      <c r="AH14" s="259">
        <v>10350</v>
      </c>
      <c r="AI14" s="257"/>
      <c r="AJ14" s="259">
        <v>345</v>
      </c>
      <c r="AK14" s="257"/>
      <c r="AL14" s="259">
        <v>258.75</v>
      </c>
    </row>
    <row r="15" spans="31:38" ht="16.5" thickTop="1">
      <c r="AE15" s="252"/>
      <c r="AF15" s="291" t="s">
        <v>287</v>
      </c>
      <c r="AG15" s="260"/>
      <c r="AH15" s="262">
        <v>8652.599999999999</v>
      </c>
      <c r="AI15" s="260"/>
      <c r="AJ15" s="262">
        <v>288.41999999999996</v>
      </c>
      <c r="AK15" s="260"/>
      <c r="AL15" s="262">
        <v>216.31499999999997</v>
      </c>
    </row>
    <row r="16" spans="30:38" ht="15.75">
      <c r="AD16" s="217"/>
      <c r="AE16" s="306" t="s">
        <v>298</v>
      </c>
      <c r="AF16" s="288" t="s">
        <v>288</v>
      </c>
      <c r="AG16" s="249"/>
      <c r="AH16" s="251">
        <v>10580</v>
      </c>
      <c r="AI16" s="249"/>
      <c r="AJ16" s="251">
        <v>352.6666666666667</v>
      </c>
      <c r="AK16" s="249"/>
      <c r="AL16" s="251">
        <v>264.5</v>
      </c>
    </row>
    <row r="17" spans="30:38" ht="15.75">
      <c r="AD17" s="217"/>
      <c r="AE17" s="118" t="s">
        <v>299</v>
      </c>
      <c r="AF17" s="288" t="s">
        <v>290</v>
      </c>
      <c r="AG17" s="249"/>
      <c r="AH17" s="251">
        <v>11959.999999999998</v>
      </c>
      <c r="AI17" s="249"/>
      <c r="AJ17" s="251">
        <v>398.66666666666663</v>
      </c>
      <c r="AK17" s="249"/>
      <c r="AL17" s="251">
        <v>298.99999999999994</v>
      </c>
    </row>
    <row r="18" spans="30:38" ht="15.75">
      <c r="AD18" s="217"/>
      <c r="AE18" s="118" t="s">
        <v>300</v>
      </c>
      <c r="AF18" s="288" t="s">
        <v>292</v>
      </c>
      <c r="AG18" s="249"/>
      <c r="AH18" s="251">
        <v>11959.999999999998</v>
      </c>
      <c r="AI18" s="249"/>
      <c r="AJ18" s="251">
        <v>336.95</v>
      </c>
      <c r="AK18" s="249"/>
      <c r="AL18" s="251">
        <v>298.99999999999994</v>
      </c>
    </row>
    <row r="19" spans="30:38" ht="15.75">
      <c r="AD19" s="217"/>
      <c r="AE19" s="118" t="s">
        <v>301</v>
      </c>
      <c r="AF19" s="288" t="s">
        <v>294</v>
      </c>
      <c r="AG19" s="249"/>
      <c r="AH19" s="251">
        <v>10108.5</v>
      </c>
      <c r="AI19" s="249"/>
      <c r="AJ19" s="251">
        <v>398.66666666666663</v>
      </c>
      <c r="AK19" s="249"/>
      <c r="AL19" s="251">
        <v>252.7125</v>
      </c>
    </row>
    <row r="20" spans="30:38" ht="16.5" thickBot="1">
      <c r="AD20" s="217"/>
      <c r="AE20" s="386" t="s">
        <v>302</v>
      </c>
      <c r="AF20" s="359" t="s">
        <v>296</v>
      </c>
      <c r="AG20" s="257"/>
      <c r="AH20" s="259">
        <v>13339.999999999998</v>
      </c>
      <c r="AI20" s="257"/>
      <c r="AJ20" s="259">
        <v>444.66666666666663</v>
      </c>
      <c r="AK20" s="257"/>
      <c r="AL20" s="259">
        <v>333.49999999999994</v>
      </c>
    </row>
    <row r="21" spans="30:38" ht="16.5" thickTop="1">
      <c r="AD21" s="217"/>
      <c r="AE21" s="124"/>
      <c r="AF21" s="291" t="s">
        <v>287</v>
      </c>
      <c r="AG21" s="260"/>
      <c r="AH21" s="262">
        <v>7359.999999999999</v>
      </c>
      <c r="AI21" s="260"/>
      <c r="AJ21" s="262">
        <v>245.33333333333331</v>
      </c>
      <c r="AK21" s="260"/>
      <c r="AL21" s="262">
        <v>183.99999999999997</v>
      </c>
    </row>
    <row r="22" spans="30:38" ht="15.75">
      <c r="AD22" s="217"/>
      <c r="AE22" s="306" t="s">
        <v>303</v>
      </c>
      <c r="AF22" s="288" t="s">
        <v>288</v>
      </c>
      <c r="AG22" s="249"/>
      <c r="AH22" s="251">
        <v>9200</v>
      </c>
      <c r="AI22" s="249"/>
      <c r="AJ22" s="251">
        <v>306.6666666666667</v>
      </c>
      <c r="AK22" s="249"/>
      <c r="AL22" s="251">
        <v>230</v>
      </c>
    </row>
    <row r="23" spans="31:38" ht="15.75">
      <c r="AE23" s="118" t="s">
        <v>299</v>
      </c>
      <c r="AF23" s="288" t="s">
        <v>290</v>
      </c>
      <c r="AG23" s="249"/>
      <c r="AH23" s="251">
        <v>10580</v>
      </c>
      <c r="AI23" s="249"/>
      <c r="AJ23" s="251">
        <v>352.6666666666667</v>
      </c>
      <c r="AK23" s="249"/>
      <c r="AL23" s="251">
        <v>264.5</v>
      </c>
    </row>
    <row r="24" spans="31:38" ht="15.75">
      <c r="AE24" s="118" t="s">
        <v>300</v>
      </c>
      <c r="AF24" s="288" t="s">
        <v>292</v>
      </c>
      <c r="AG24" s="249"/>
      <c r="AH24" s="251">
        <v>8740</v>
      </c>
      <c r="AI24" s="249"/>
      <c r="AJ24" s="251">
        <v>291.3333333333333</v>
      </c>
      <c r="AK24" s="249"/>
      <c r="AL24" s="251">
        <v>218.5</v>
      </c>
    </row>
    <row r="25" spans="31:38" ht="15.75">
      <c r="AE25" s="118" t="s">
        <v>301</v>
      </c>
      <c r="AF25" s="288" t="s">
        <v>294</v>
      </c>
      <c r="AG25" s="249"/>
      <c r="AH25" s="251">
        <v>10580</v>
      </c>
      <c r="AI25" s="249"/>
      <c r="AJ25" s="251">
        <v>352.6666666666667</v>
      </c>
      <c r="AK25" s="249"/>
      <c r="AL25" s="251">
        <v>264.5</v>
      </c>
    </row>
    <row r="26" spans="31:38" ht="16.5" thickBot="1">
      <c r="AE26" s="386" t="s">
        <v>302</v>
      </c>
      <c r="AF26" s="359" t="s">
        <v>296</v>
      </c>
      <c r="AG26" s="257"/>
      <c r="AH26" s="259">
        <v>11959.999999999998</v>
      </c>
      <c r="AI26" s="257"/>
      <c r="AJ26" s="259">
        <v>398.66666666666663</v>
      </c>
      <c r="AK26" s="257"/>
      <c r="AL26" s="259">
        <v>298.99999999999994</v>
      </c>
    </row>
    <row r="27" spans="31:38" ht="16.5" thickTop="1">
      <c r="AE27" s="252"/>
      <c r="AF27" s="291" t="s">
        <v>287</v>
      </c>
      <c r="AG27" s="260"/>
      <c r="AH27" s="262">
        <v>13891.999999999998</v>
      </c>
      <c r="AI27" s="260"/>
      <c r="AJ27" s="262">
        <v>463.0666666666666</v>
      </c>
      <c r="AK27" s="260"/>
      <c r="AL27" s="262">
        <v>347.29999999999995</v>
      </c>
    </row>
    <row r="28" spans="31:38" ht="15.75">
      <c r="AE28" s="117" t="s">
        <v>304</v>
      </c>
      <c r="AF28" s="288" t="s">
        <v>288</v>
      </c>
      <c r="AG28" s="249"/>
      <c r="AH28" s="251">
        <v>15501.999999999998</v>
      </c>
      <c r="AI28" s="249"/>
      <c r="AJ28" s="251">
        <v>516.7333333333332</v>
      </c>
      <c r="AK28" s="249"/>
      <c r="AL28" s="251">
        <v>387.54999999999995</v>
      </c>
    </row>
    <row r="29" spans="31:38" ht="15.75">
      <c r="AE29" s="118" t="s">
        <v>305</v>
      </c>
      <c r="AF29" s="288" t="s">
        <v>290</v>
      </c>
      <c r="AG29" s="249"/>
      <c r="AH29" s="251">
        <v>17618</v>
      </c>
      <c r="AI29" s="249"/>
      <c r="AJ29" s="251">
        <v>587.2666666666667</v>
      </c>
      <c r="AK29" s="249"/>
      <c r="AL29" s="251">
        <v>440.45</v>
      </c>
    </row>
    <row r="30" spans="31:38" ht="15.75">
      <c r="AE30" s="252" t="s">
        <v>306</v>
      </c>
      <c r="AF30" s="288" t="s">
        <v>292</v>
      </c>
      <c r="AG30" s="249"/>
      <c r="AH30" s="251">
        <v>15271.999999999998</v>
      </c>
      <c r="AI30" s="249"/>
      <c r="AJ30" s="251">
        <v>509.0666666666666</v>
      </c>
      <c r="AK30" s="249"/>
      <c r="AL30" s="251">
        <v>381.79999999999995</v>
      </c>
    </row>
    <row r="31" spans="31:38" ht="15.75">
      <c r="AE31" s="307"/>
      <c r="AF31" s="288" t="s">
        <v>294</v>
      </c>
      <c r="AG31" s="249"/>
      <c r="AH31" s="251">
        <v>16882</v>
      </c>
      <c r="AI31" s="249"/>
      <c r="AJ31" s="251">
        <v>562.7333333333333</v>
      </c>
      <c r="AK31" s="249"/>
      <c r="AL31" s="251">
        <v>422.05</v>
      </c>
    </row>
    <row r="32" spans="31:38" ht="16.5" thickBot="1">
      <c r="AE32" s="386"/>
      <c r="AF32" s="359" t="s">
        <v>296</v>
      </c>
      <c r="AG32" s="257"/>
      <c r="AH32" s="259">
        <v>18998</v>
      </c>
      <c r="AI32" s="257"/>
      <c r="AJ32" s="259">
        <v>633.2666666666667</v>
      </c>
      <c r="AK32" s="257"/>
      <c r="AL32" s="259">
        <v>474.95</v>
      </c>
    </row>
    <row r="33" spans="31:38" ht="16.5" thickTop="1">
      <c r="AE33" s="252"/>
      <c r="AF33" s="291" t="s">
        <v>287</v>
      </c>
      <c r="AG33" s="260"/>
      <c r="AH33" s="262">
        <v>11730</v>
      </c>
      <c r="AI33" s="260"/>
      <c r="AJ33" s="262">
        <v>391</v>
      </c>
      <c r="AK33" s="260"/>
      <c r="AL33" s="262">
        <v>293.25</v>
      </c>
    </row>
    <row r="34" spans="31:38" ht="15.75">
      <c r="AE34" s="117" t="s">
        <v>307</v>
      </c>
      <c r="AF34" s="288" t="s">
        <v>288</v>
      </c>
      <c r="AG34" s="249"/>
      <c r="AH34" s="251">
        <v>13339.999999999998</v>
      </c>
      <c r="AI34" s="249"/>
      <c r="AJ34" s="251">
        <v>444.66666666666663</v>
      </c>
      <c r="AK34" s="249"/>
      <c r="AL34" s="251">
        <v>333.49999999999994</v>
      </c>
    </row>
    <row r="35" spans="31:38" ht="15.75">
      <c r="AE35" s="118" t="s">
        <v>305</v>
      </c>
      <c r="AF35" s="288" t="s">
        <v>290</v>
      </c>
      <c r="AG35" s="249"/>
      <c r="AH35" s="251">
        <v>15455.999999999998</v>
      </c>
      <c r="AI35" s="249"/>
      <c r="AJ35" s="251">
        <v>515.1999999999999</v>
      </c>
      <c r="AK35" s="249"/>
      <c r="AL35" s="251">
        <v>386.4</v>
      </c>
    </row>
    <row r="36" spans="30:38" ht="15.75">
      <c r="AD36" s="218"/>
      <c r="AE36" s="252" t="s">
        <v>306</v>
      </c>
      <c r="AF36" s="288" t="s">
        <v>292</v>
      </c>
      <c r="AG36" s="249"/>
      <c r="AH36" s="251">
        <v>13799.999999999998</v>
      </c>
      <c r="AI36" s="249"/>
      <c r="AJ36" s="251">
        <v>459.99999999999994</v>
      </c>
      <c r="AK36" s="249"/>
      <c r="AL36" s="251">
        <v>344.99999999999994</v>
      </c>
    </row>
    <row r="37" spans="1:38" s="209" customFormat="1" ht="15.75">
      <c r="A37" s="213"/>
      <c r="B37" s="215"/>
      <c r="C37" s="214"/>
      <c r="D37" s="214"/>
      <c r="E37" s="216"/>
      <c r="F37" s="216"/>
      <c r="G37" s="216"/>
      <c r="H37" s="216"/>
      <c r="I37" s="216"/>
      <c r="J37" s="214"/>
      <c r="K37" s="213"/>
      <c r="L37" s="208"/>
      <c r="N37" s="210"/>
      <c r="P37" s="211"/>
      <c r="Q37" s="211"/>
      <c r="R37" s="213"/>
      <c r="S37" s="215"/>
      <c r="T37" s="214"/>
      <c r="U37" s="214"/>
      <c r="V37" s="216"/>
      <c r="W37" s="216"/>
      <c r="X37" s="216"/>
      <c r="Y37" s="216"/>
      <c r="Z37" s="216"/>
      <c r="AA37" s="208"/>
      <c r="AC37" s="210"/>
      <c r="AD37" s="212"/>
      <c r="AE37" s="307"/>
      <c r="AF37" s="288" t="s">
        <v>294</v>
      </c>
      <c r="AG37" s="249"/>
      <c r="AH37" s="251">
        <v>14949.999999999998</v>
      </c>
      <c r="AI37" s="249"/>
      <c r="AJ37" s="251">
        <v>498.33333333333326</v>
      </c>
      <c r="AK37" s="249"/>
      <c r="AL37" s="251">
        <v>373.74999999999994</v>
      </c>
    </row>
    <row r="38" spans="30:38" ht="16.5" thickBot="1">
      <c r="AD38" s="218"/>
      <c r="AE38" s="386"/>
      <c r="AF38" s="359" t="s">
        <v>296</v>
      </c>
      <c r="AG38" s="257"/>
      <c r="AH38" s="259">
        <v>16099.999999999998</v>
      </c>
      <c r="AI38" s="257"/>
      <c r="AJ38" s="259">
        <v>536.6666666666666</v>
      </c>
      <c r="AK38" s="257"/>
      <c r="AL38" s="259">
        <v>402.49999999999994</v>
      </c>
    </row>
    <row r="39" spans="30:38" ht="16.5" thickTop="1">
      <c r="AD39" s="218"/>
      <c r="AE39" s="124"/>
      <c r="AF39" s="291" t="s">
        <v>141</v>
      </c>
      <c r="AG39" s="260"/>
      <c r="AH39" s="262">
        <v>0</v>
      </c>
      <c r="AI39" s="260"/>
      <c r="AJ39" s="262">
        <v>0</v>
      </c>
      <c r="AK39" s="260"/>
      <c r="AL39" s="262"/>
    </row>
    <row r="40" spans="30:38" ht="15.75">
      <c r="AD40" s="218"/>
      <c r="AE40" s="124"/>
      <c r="AF40" s="288" t="s">
        <v>285</v>
      </c>
      <c r="AG40" s="249"/>
      <c r="AH40" s="251">
        <v>1155</v>
      </c>
      <c r="AI40" s="249"/>
      <c r="AJ40" s="251">
        <v>38.5</v>
      </c>
      <c r="AK40" s="249"/>
      <c r="AL40" s="251">
        <v>28.875</v>
      </c>
    </row>
    <row r="41" spans="30:38" ht="16.5" thickBot="1">
      <c r="AD41" s="218"/>
      <c r="AE41" s="313"/>
      <c r="AF41" s="364" t="s">
        <v>68</v>
      </c>
      <c r="AG41" s="294"/>
      <c r="AH41" s="281">
        <v>2365</v>
      </c>
      <c r="AI41" s="294"/>
      <c r="AJ41" s="281">
        <v>78.83333333333333</v>
      </c>
      <c r="AK41" s="294"/>
      <c r="AL41" s="281">
        <v>59.125</v>
      </c>
    </row>
    <row r="42" spans="30:38" ht="16.5" thickBot="1">
      <c r="AD42" s="218"/>
      <c r="AE42" s="88"/>
      <c r="AG42" s="256"/>
      <c r="AH42" s="256"/>
      <c r="AI42" s="292"/>
      <c r="AJ42" s="293"/>
      <c r="AK42" s="292"/>
      <c r="AL42" s="293"/>
    </row>
    <row r="43" spans="30:38" ht="15.75">
      <c r="AD43" s="218"/>
      <c r="AE43" s="116" t="s">
        <v>308</v>
      </c>
      <c r="AF43" s="287" t="s">
        <v>287</v>
      </c>
      <c r="AG43" s="286"/>
      <c r="AH43" s="276">
        <v>10608</v>
      </c>
      <c r="AI43" s="286"/>
      <c r="AJ43" s="276">
        <v>353.6</v>
      </c>
      <c r="AK43" s="286"/>
      <c r="AL43" s="276">
        <v>265.2</v>
      </c>
    </row>
    <row r="44" spans="30:38" ht="15.75">
      <c r="AD44" s="218"/>
      <c r="AE44" s="99"/>
      <c r="AF44" s="288" t="s">
        <v>288</v>
      </c>
      <c r="AG44" s="249"/>
      <c r="AH44" s="251">
        <v>13000</v>
      </c>
      <c r="AI44" s="249"/>
      <c r="AJ44" s="251">
        <v>433.3333333333333</v>
      </c>
      <c r="AK44" s="249"/>
      <c r="AL44" s="251">
        <v>325</v>
      </c>
    </row>
    <row r="45" spans="30:38" ht="15.75">
      <c r="AD45" s="218"/>
      <c r="AE45" s="117" t="s">
        <v>42</v>
      </c>
      <c r="AF45" s="288" t="s">
        <v>290</v>
      </c>
      <c r="AG45" s="249"/>
      <c r="AH45" s="251">
        <v>13142.400000000001</v>
      </c>
      <c r="AI45" s="249"/>
      <c r="AJ45" s="251">
        <v>438.08000000000004</v>
      </c>
      <c r="AK45" s="249"/>
      <c r="AL45" s="251">
        <v>328.56000000000006</v>
      </c>
    </row>
    <row r="46" spans="30:38" ht="15.75">
      <c r="AD46" s="218"/>
      <c r="AE46" s="252" t="s">
        <v>291</v>
      </c>
      <c r="AF46" s="288" t="s">
        <v>292</v>
      </c>
      <c r="AG46" s="249"/>
      <c r="AH46" s="251">
        <v>11480.8</v>
      </c>
      <c r="AI46" s="249"/>
      <c r="AJ46" s="251">
        <v>382.6933333333333</v>
      </c>
      <c r="AK46" s="249"/>
      <c r="AL46" s="251">
        <v>287.02</v>
      </c>
    </row>
    <row r="47" spans="30:38" ht="15.75">
      <c r="AD47" s="218"/>
      <c r="AE47" s="252" t="s">
        <v>293</v>
      </c>
      <c r="AF47" s="288" t="s">
        <v>294</v>
      </c>
      <c r="AG47" s="249"/>
      <c r="AH47" s="251">
        <v>13559.999999999998</v>
      </c>
      <c r="AI47" s="249"/>
      <c r="AJ47" s="251">
        <v>451.99999999999994</v>
      </c>
      <c r="AK47" s="249"/>
      <c r="AL47" s="251">
        <v>338.99999999999994</v>
      </c>
    </row>
    <row r="48" spans="30:38" ht="16.5" thickBot="1">
      <c r="AD48" s="218"/>
      <c r="AE48" s="305" t="s">
        <v>295</v>
      </c>
      <c r="AF48" s="359" t="s">
        <v>296</v>
      </c>
      <c r="AG48" s="257"/>
      <c r="AH48" s="259">
        <v>15639.199999999999</v>
      </c>
      <c r="AI48" s="257"/>
      <c r="AJ48" s="259">
        <v>521.3066666666666</v>
      </c>
      <c r="AK48" s="257"/>
      <c r="AL48" s="259">
        <v>390.97999999999996</v>
      </c>
    </row>
    <row r="49" spans="30:38" ht="16.5" thickTop="1">
      <c r="AD49" s="218"/>
      <c r="AE49" s="124"/>
      <c r="AF49" s="291" t="s">
        <v>287</v>
      </c>
      <c r="AG49" s="260"/>
      <c r="AH49" s="262">
        <v>12373.999999999998</v>
      </c>
      <c r="AI49" s="260"/>
      <c r="AJ49" s="262">
        <v>412.4666666666666</v>
      </c>
      <c r="AK49" s="260"/>
      <c r="AL49" s="262">
        <v>309.34999999999997</v>
      </c>
    </row>
    <row r="50" spans="31:38" ht="15.75">
      <c r="AE50" s="306" t="s">
        <v>168</v>
      </c>
      <c r="AF50" s="288" t="s">
        <v>288</v>
      </c>
      <c r="AG50" s="249"/>
      <c r="AH50" s="251">
        <v>14489.999999999998</v>
      </c>
      <c r="AI50" s="249"/>
      <c r="AJ50" s="251">
        <v>482.99999999999994</v>
      </c>
      <c r="AK50" s="249"/>
      <c r="AL50" s="251">
        <v>362.24999999999994</v>
      </c>
    </row>
    <row r="51" spans="31:38" ht="15.75">
      <c r="AE51" s="118" t="s">
        <v>299</v>
      </c>
      <c r="AF51" s="288" t="s">
        <v>290</v>
      </c>
      <c r="AG51" s="249"/>
      <c r="AH51" s="251">
        <v>16606</v>
      </c>
      <c r="AI51" s="249"/>
      <c r="AJ51" s="251">
        <v>553.5333333333333</v>
      </c>
      <c r="AK51" s="249"/>
      <c r="AL51" s="251">
        <v>415.15</v>
      </c>
    </row>
    <row r="52" spans="31:38" ht="15.75">
      <c r="AE52" s="118" t="s">
        <v>300</v>
      </c>
      <c r="AF52" s="288" t="s">
        <v>292</v>
      </c>
      <c r="AG52" s="249"/>
      <c r="AH52" s="251">
        <v>14719.999999999998</v>
      </c>
      <c r="AI52" s="249"/>
      <c r="AJ52" s="251">
        <v>457.14285714285717</v>
      </c>
      <c r="AK52" s="249"/>
      <c r="AL52" s="251">
        <v>320</v>
      </c>
    </row>
    <row r="53" spans="31:38" ht="15.75">
      <c r="AE53" s="118" t="s">
        <v>301</v>
      </c>
      <c r="AF53" s="288" t="s">
        <v>294</v>
      </c>
      <c r="AG53" s="249"/>
      <c r="AH53" s="251">
        <v>16836</v>
      </c>
      <c r="AI53" s="249"/>
      <c r="AJ53" s="251">
        <v>561.2</v>
      </c>
      <c r="AK53" s="249"/>
      <c r="AL53" s="251">
        <v>420.9</v>
      </c>
    </row>
    <row r="54" spans="31:38" ht="16.5" thickBot="1">
      <c r="AE54" s="386" t="s">
        <v>302</v>
      </c>
      <c r="AF54" s="359" t="s">
        <v>296</v>
      </c>
      <c r="AG54" s="257"/>
      <c r="AH54" s="259">
        <v>18952</v>
      </c>
      <c r="AI54" s="257"/>
      <c r="AJ54" s="259">
        <v>631.7333333333333</v>
      </c>
      <c r="AK54" s="257"/>
      <c r="AL54" s="259">
        <v>473.8</v>
      </c>
    </row>
    <row r="55" spans="31:38" ht="16.5" thickTop="1">
      <c r="AE55" s="252"/>
      <c r="AF55" s="291" t="s">
        <v>287</v>
      </c>
      <c r="AG55" s="260"/>
      <c r="AH55" s="262">
        <v>18538</v>
      </c>
      <c r="AI55" s="260"/>
      <c r="AJ55" s="262">
        <v>617.9333333333333</v>
      </c>
      <c r="AK55" s="260"/>
      <c r="AL55" s="262">
        <v>463.45</v>
      </c>
    </row>
    <row r="56" spans="31:38" ht="15.75">
      <c r="AE56" s="117" t="s">
        <v>135</v>
      </c>
      <c r="AF56" s="288" t="s">
        <v>288</v>
      </c>
      <c r="AG56" s="249"/>
      <c r="AH56" s="251">
        <v>20378</v>
      </c>
      <c r="AI56" s="249"/>
      <c r="AJ56" s="251">
        <v>679.2666666666667</v>
      </c>
      <c r="AK56" s="249"/>
      <c r="AL56" s="251">
        <v>509.45</v>
      </c>
    </row>
    <row r="57" spans="31:38" ht="15.75">
      <c r="AE57" s="118" t="s">
        <v>305</v>
      </c>
      <c r="AF57" s="288" t="s">
        <v>290</v>
      </c>
      <c r="AG57" s="249"/>
      <c r="AH57" s="251">
        <v>22494</v>
      </c>
      <c r="AI57" s="249"/>
      <c r="AJ57" s="251">
        <v>749.8</v>
      </c>
      <c r="AK57" s="249"/>
      <c r="AL57" s="251">
        <v>562.35</v>
      </c>
    </row>
    <row r="58" spans="30:38" ht="16.5" thickBot="1">
      <c r="AD58" s="218"/>
      <c r="AE58" s="252" t="s">
        <v>306</v>
      </c>
      <c r="AF58" s="288" t="s">
        <v>292</v>
      </c>
      <c r="AG58" s="249"/>
      <c r="AH58" s="251">
        <v>21252</v>
      </c>
      <c r="AI58" s="249"/>
      <c r="AJ58" s="251">
        <v>708.4</v>
      </c>
      <c r="AK58" s="249"/>
      <c r="AL58" s="251">
        <v>531.3</v>
      </c>
    </row>
    <row r="59" spans="1:38" ht="15.75">
      <c r="A59" s="190" t="s">
        <v>93</v>
      </c>
      <c r="B59" s="221" t="s">
        <v>83</v>
      </c>
      <c r="C59" s="149">
        <f>L59/28</f>
        <v>76.78571428571429</v>
      </c>
      <c r="D59" s="192">
        <f>N59/28</f>
        <v>58.035714285714285</v>
      </c>
      <c r="E59" s="193">
        <f>D59*2</f>
        <v>116.07142857142857</v>
      </c>
      <c r="F59" s="193">
        <f>D59*4</f>
        <v>232.14285714285714</v>
      </c>
      <c r="G59" s="193">
        <f>D59*7</f>
        <v>406.25</v>
      </c>
      <c r="H59" s="193">
        <f>D59*9</f>
        <v>522.3214285714286</v>
      </c>
      <c r="I59" s="194">
        <f>D59*14</f>
        <v>812.5</v>
      </c>
      <c r="J59" s="147">
        <f>O59/28</f>
        <v>62.857142857142854</v>
      </c>
      <c r="K59" s="128"/>
      <c r="L59" s="125">
        <f>M59+900</f>
        <v>2150</v>
      </c>
      <c r="M59" s="124">
        <v>1250</v>
      </c>
      <c r="N59" s="124">
        <f>M59*1.3</f>
        <v>1625</v>
      </c>
      <c r="O59" s="124">
        <v>1760</v>
      </c>
      <c r="R59" s="190" t="s">
        <v>93</v>
      </c>
      <c r="S59" s="221" t="s">
        <v>83</v>
      </c>
      <c r="T59" s="149">
        <f>AA59/40</f>
        <v>53.75</v>
      </c>
      <c r="U59" s="150">
        <f>AC59/40</f>
        <v>40.625</v>
      </c>
      <c r="V59" s="192">
        <f>U59*2</f>
        <v>81.25</v>
      </c>
      <c r="W59" s="193">
        <f>U59*4</f>
        <v>162.5</v>
      </c>
      <c r="X59" s="193">
        <f>U59*7</f>
        <v>284.375</v>
      </c>
      <c r="Y59" s="193">
        <f>U59*9</f>
        <v>365.625</v>
      </c>
      <c r="Z59" s="194">
        <f>U59*14</f>
        <v>568.75</v>
      </c>
      <c r="AA59" s="125">
        <f>AB59+900</f>
        <v>2150</v>
      </c>
      <c r="AB59" s="124">
        <v>1250</v>
      </c>
      <c r="AC59" s="124">
        <f>AB59*1.3</f>
        <v>1625</v>
      </c>
      <c r="AE59" s="307"/>
      <c r="AF59" s="288" t="s">
        <v>294</v>
      </c>
      <c r="AG59" s="249"/>
      <c r="AH59" s="251">
        <v>23138</v>
      </c>
      <c r="AI59" s="249"/>
      <c r="AJ59" s="251">
        <v>771.2666666666667</v>
      </c>
      <c r="AK59" s="249"/>
      <c r="AL59" s="251">
        <v>578.45</v>
      </c>
    </row>
    <row r="60" spans="1:38" ht="16.5" thickBot="1">
      <c r="A60" s="222"/>
      <c r="B60" s="141" t="s">
        <v>84</v>
      </c>
      <c r="C60" s="162">
        <f>L60/28</f>
        <v>89.28571428571429</v>
      </c>
      <c r="D60" s="164">
        <f>N60/28</f>
        <v>74.28571428571429</v>
      </c>
      <c r="E60" s="159">
        <f>D60*2</f>
        <v>148.57142857142858</v>
      </c>
      <c r="F60" s="159">
        <f>D60*4</f>
        <v>297.14285714285717</v>
      </c>
      <c r="G60" s="159">
        <f>D60*7</f>
        <v>520</v>
      </c>
      <c r="H60" s="159">
        <f>D60*9</f>
        <v>668.5714285714287</v>
      </c>
      <c r="I60" s="160">
        <f>D60*14</f>
        <v>1040</v>
      </c>
      <c r="J60" s="147">
        <f>O60/28</f>
        <v>78.57142857142857</v>
      </c>
      <c r="K60" s="130"/>
      <c r="L60" s="125">
        <f>M60+900</f>
        <v>2500</v>
      </c>
      <c r="M60" s="124">
        <v>1600</v>
      </c>
      <c r="N60" s="124">
        <f>M60*1.3</f>
        <v>2080</v>
      </c>
      <c r="O60" s="124">
        <v>2200</v>
      </c>
      <c r="R60" s="222"/>
      <c r="S60" s="141" t="s">
        <v>84</v>
      </c>
      <c r="T60" s="162">
        <f>AA60/40</f>
        <v>62.5</v>
      </c>
      <c r="U60" s="163">
        <f>AC60/40</f>
        <v>52</v>
      </c>
      <c r="V60" s="164">
        <f>U60*2</f>
        <v>104</v>
      </c>
      <c r="W60" s="159">
        <f>U60*4</f>
        <v>208</v>
      </c>
      <c r="X60" s="159">
        <f>U60*7</f>
        <v>364</v>
      </c>
      <c r="Y60" s="159">
        <f>U60*9</f>
        <v>468</v>
      </c>
      <c r="Z60" s="160">
        <f>U60*14</f>
        <v>728</v>
      </c>
      <c r="AA60" s="125">
        <f>AB60+900</f>
        <v>2500</v>
      </c>
      <c r="AB60" s="124">
        <v>1600</v>
      </c>
      <c r="AC60" s="124">
        <f>AB60*1.3</f>
        <v>2080</v>
      </c>
      <c r="AE60" s="386"/>
      <c r="AF60" s="359" t="s">
        <v>296</v>
      </c>
      <c r="AG60" s="257"/>
      <c r="AH60" s="259">
        <v>25253.999999999996</v>
      </c>
      <c r="AI60" s="257"/>
      <c r="AJ60" s="259">
        <v>841.7999999999998</v>
      </c>
      <c r="AK60" s="257"/>
      <c r="AL60" s="259">
        <v>631.3499999999999</v>
      </c>
    </row>
    <row r="61" spans="1:38" ht="16.5" thickTop="1">
      <c r="A61" s="222"/>
      <c r="B61" s="141"/>
      <c r="C61" s="162"/>
      <c r="D61" s="164"/>
      <c r="E61" s="159"/>
      <c r="F61" s="159"/>
      <c r="G61" s="159"/>
      <c r="H61" s="159"/>
      <c r="I61" s="160"/>
      <c r="J61" s="147"/>
      <c r="K61" s="130"/>
      <c r="R61" s="222"/>
      <c r="S61" s="141"/>
      <c r="T61" s="162"/>
      <c r="U61" s="163"/>
      <c r="V61" s="164"/>
      <c r="W61" s="159"/>
      <c r="X61" s="159"/>
      <c r="Y61" s="159"/>
      <c r="Z61" s="160"/>
      <c r="AE61" s="124"/>
      <c r="AF61" s="291" t="s">
        <v>141</v>
      </c>
      <c r="AG61" s="260"/>
      <c r="AH61" s="262">
        <v>0</v>
      </c>
      <c r="AI61" s="260"/>
      <c r="AJ61" s="262">
        <v>0</v>
      </c>
      <c r="AK61" s="260"/>
      <c r="AL61" s="262">
        <v>0</v>
      </c>
    </row>
    <row r="62" spans="1:38" ht="15.75">
      <c r="A62" s="199" t="s">
        <v>42</v>
      </c>
      <c r="B62" s="141" t="s">
        <v>86</v>
      </c>
      <c r="C62" s="162">
        <f>L62/28</f>
        <v>114.28571428571429</v>
      </c>
      <c r="D62" s="164">
        <f>N62/28</f>
        <v>106.78571428571429</v>
      </c>
      <c r="E62" s="159">
        <f>D62*2</f>
        <v>213.57142857142858</v>
      </c>
      <c r="F62" s="159">
        <f>D62*4</f>
        <v>427.14285714285717</v>
      </c>
      <c r="G62" s="159">
        <f>D62*7</f>
        <v>747.5</v>
      </c>
      <c r="H62" s="159">
        <f>D62*9</f>
        <v>961.0714285714287</v>
      </c>
      <c r="I62" s="160">
        <f>D62*14</f>
        <v>1495</v>
      </c>
      <c r="J62" s="147">
        <f>O62/28</f>
        <v>0</v>
      </c>
      <c r="L62" s="125">
        <f>M62+900</f>
        <v>3200</v>
      </c>
      <c r="M62" s="124">
        <v>2300</v>
      </c>
      <c r="N62" s="124">
        <f>M62*1.3</f>
        <v>2990</v>
      </c>
      <c r="R62" s="199" t="s">
        <v>42</v>
      </c>
      <c r="S62" s="141" t="s">
        <v>86</v>
      </c>
      <c r="T62" s="162">
        <f>AA62/40</f>
        <v>80</v>
      </c>
      <c r="U62" s="163">
        <f>AC62/40</f>
        <v>74.75</v>
      </c>
      <c r="V62" s="164">
        <f>U62*2</f>
        <v>149.5</v>
      </c>
      <c r="W62" s="159">
        <f>U62*4</f>
        <v>299</v>
      </c>
      <c r="X62" s="159">
        <f>U62*7</f>
        <v>523.25</v>
      </c>
      <c r="Y62" s="159">
        <f>U62*9</f>
        <v>672.75</v>
      </c>
      <c r="Z62" s="160">
        <f>U62*14</f>
        <v>1046.5</v>
      </c>
      <c r="AA62" s="125">
        <f>AB62+900</f>
        <v>3200</v>
      </c>
      <c r="AB62" s="124">
        <v>2300</v>
      </c>
      <c r="AC62" s="124">
        <f>AB62*1.3</f>
        <v>2990</v>
      </c>
      <c r="AE62" s="124"/>
      <c r="AF62" s="288" t="s">
        <v>285</v>
      </c>
      <c r="AG62" s="249"/>
      <c r="AH62" s="251">
        <v>1155</v>
      </c>
      <c r="AI62" s="249"/>
      <c r="AJ62" s="251">
        <v>38.5</v>
      </c>
      <c r="AK62" s="249"/>
      <c r="AL62" s="251">
        <v>28.875</v>
      </c>
    </row>
    <row r="63" spans="1:38" ht="16.5" thickBot="1">
      <c r="A63" s="200" t="s">
        <v>90</v>
      </c>
      <c r="B63" s="141" t="s">
        <v>87</v>
      </c>
      <c r="C63" s="162">
        <f>L63/28</f>
        <v>146.42857142857142</v>
      </c>
      <c r="D63" s="164">
        <f>N63/28</f>
        <v>137.14285714285714</v>
      </c>
      <c r="E63" s="159">
        <f>D63*2</f>
        <v>274.2857142857143</v>
      </c>
      <c r="F63" s="159">
        <f>D63*4</f>
        <v>548.5714285714286</v>
      </c>
      <c r="G63" s="159">
        <f>D63*7</f>
        <v>960</v>
      </c>
      <c r="H63" s="159">
        <f>D63*9</f>
        <v>1234.2857142857142</v>
      </c>
      <c r="I63" s="160">
        <f>D63*14</f>
        <v>1920</v>
      </c>
      <c r="J63" s="147">
        <f>O63/28</f>
        <v>0</v>
      </c>
      <c r="L63" s="125">
        <f>M63+900</f>
        <v>4100</v>
      </c>
      <c r="M63" s="124">
        <v>3200</v>
      </c>
      <c r="N63" s="124">
        <f>M63*1.2</f>
        <v>3840</v>
      </c>
      <c r="R63" s="200" t="s">
        <v>90</v>
      </c>
      <c r="S63" s="141" t="s">
        <v>87</v>
      </c>
      <c r="T63" s="162">
        <f>AA63/40</f>
        <v>102.5</v>
      </c>
      <c r="U63" s="163">
        <f>AC63/40</f>
        <v>96</v>
      </c>
      <c r="V63" s="164">
        <f>U63*2</f>
        <v>192</v>
      </c>
      <c r="W63" s="159">
        <f>U63*4</f>
        <v>384</v>
      </c>
      <c r="X63" s="159">
        <f>U63*7</f>
        <v>672</v>
      </c>
      <c r="Y63" s="159">
        <f>U63*9</f>
        <v>864</v>
      </c>
      <c r="Z63" s="160">
        <f>U63*14</f>
        <v>1344</v>
      </c>
      <c r="AA63" s="125">
        <f>AB63+900</f>
        <v>4100</v>
      </c>
      <c r="AB63" s="124">
        <v>3200</v>
      </c>
      <c r="AC63" s="124">
        <f>AB63*1.2</f>
        <v>3840</v>
      </c>
      <c r="AE63" s="313"/>
      <c r="AF63" s="364" t="s">
        <v>68</v>
      </c>
      <c r="AG63" s="294"/>
      <c r="AH63" s="281">
        <v>2365</v>
      </c>
      <c r="AI63" s="294"/>
      <c r="AJ63" s="281">
        <v>78.83333333333333</v>
      </c>
      <c r="AK63" s="294"/>
      <c r="AL63" s="281">
        <v>59.125</v>
      </c>
    </row>
    <row r="64" spans="1:38" ht="16.5" thickBot="1">
      <c r="A64" s="200"/>
      <c r="B64" s="130"/>
      <c r="C64" s="144"/>
      <c r="D64" s="459"/>
      <c r="E64" s="145"/>
      <c r="F64" s="145"/>
      <c r="G64" s="145"/>
      <c r="H64" s="145"/>
      <c r="I64" s="146"/>
      <c r="J64" s="147"/>
      <c r="R64" s="200"/>
      <c r="S64" s="130"/>
      <c r="T64" s="153"/>
      <c r="U64" s="154"/>
      <c r="V64" s="151"/>
      <c r="W64" s="145"/>
      <c r="X64" s="145"/>
      <c r="Y64" s="145"/>
      <c r="Z64" s="146"/>
      <c r="AE64" s="375"/>
      <c r="AF64" s="109"/>
      <c r="AG64" s="356"/>
      <c r="AH64" s="360"/>
      <c r="AI64" s="356"/>
      <c r="AJ64" s="357"/>
      <c r="AK64" s="356"/>
      <c r="AL64" s="357"/>
    </row>
    <row r="65" spans="1:38" ht="15.75">
      <c r="A65" s="142" t="s">
        <v>25</v>
      </c>
      <c r="B65" s="143" t="s">
        <v>16</v>
      </c>
      <c r="C65" s="144">
        <f>L65/28</f>
        <v>356.7857142857143</v>
      </c>
      <c r="D65" s="144">
        <f>N65/28</f>
        <v>206.0625</v>
      </c>
      <c r="E65" s="145">
        <f aca="true" t="shared" si="0" ref="E65:E76">D65*2</f>
        <v>412.125</v>
      </c>
      <c r="F65" s="145">
        <f>D65*4</f>
        <v>824.25</v>
      </c>
      <c r="G65" s="145">
        <f>D65*7</f>
        <v>1442.4375</v>
      </c>
      <c r="H65" s="145">
        <f>D65*9</f>
        <v>1854.5625</v>
      </c>
      <c r="I65" s="146">
        <f>D65*14</f>
        <v>2884.875</v>
      </c>
      <c r="J65" s="147">
        <f>O65/28</f>
        <v>207.14285714285714</v>
      </c>
      <c r="K65" s="148"/>
      <c r="L65" s="125">
        <v>9990</v>
      </c>
      <c r="M65" s="124">
        <v>5495</v>
      </c>
      <c r="N65" s="129">
        <f>M65*1.05</f>
        <v>5769.75</v>
      </c>
      <c r="O65" s="124">
        <v>5800</v>
      </c>
      <c r="R65" s="142" t="s">
        <v>25</v>
      </c>
      <c r="S65" s="143" t="s">
        <v>16</v>
      </c>
      <c r="T65" s="149">
        <f>AA65/40</f>
        <v>249.75</v>
      </c>
      <c r="U65" s="150">
        <f>AC65/40</f>
        <v>144.24375</v>
      </c>
      <c r="V65" s="151">
        <f aca="true" t="shared" si="1" ref="V65:V76">U65*2</f>
        <v>288.4875</v>
      </c>
      <c r="W65" s="145">
        <f>U65*4</f>
        <v>576.975</v>
      </c>
      <c r="X65" s="145">
        <f>U65*7</f>
        <v>1009.7062500000001</v>
      </c>
      <c r="Y65" s="145">
        <f>U65*9</f>
        <v>1298.1937500000001</v>
      </c>
      <c r="Z65" s="146">
        <f>U65*14</f>
        <v>2019.4125000000001</v>
      </c>
      <c r="AA65" s="125">
        <v>9990</v>
      </c>
      <c r="AB65" s="124">
        <v>5495</v>
      </c>
      <c r="AC65" s="129">
        <f>AB65*1.05</f>
        <v>5769.75</v>
      </c>
      <c r="AE65" s="285" t="s">
        <v>273</v>
      </c>
      <c r="AF65" s="90" t="s">
        <v>274</v>
      </c>
      <c r="AG65" s="260">
        <v>9900</v>
      </c>
      <c r="AH65" s="261">
        <v>6493.5</v>
      </c>
      <c r="AI65" s="260">
        <v>330</v>
      </c>
      <c r="AJ65" s="262">
        <v>216.45</v>
      </c>
      <c r="AK65" s="260">
        <v>247.5</v>
      </c>
      <c r="AL65" s="262">
        <v>162.3375</v>
      </c>
    </row>
    <row r="66" spans="1:38" ht="16.5" thickBot="1">
      <c r="A66" s="142"/>
      <c r="B66" s="143"/>
      <c r="C66" s="144"/>
      <c r="D66" s="144"/>
      <c r="E66" s="145"/>
      <c r="F66" s="145"/>
      <c r="G66" s="145"/>
      <c r="H66" s="145"/>
      <c r="I66" s="146"/>
      <c r="J66" s="147"/>
      <c r="K66" s="152"/>
      <c r="N66" s="129"/>
      <c r="R66" s="142"/>
      <c r="S66" s="143"/>
      <c r="T66" s="153"/>
      <c r="U66" s="154"/>
      <c r="V66" s="151"/>
      <c r="W66" s="145"/>
      <c r="X66" s="145"/>
      <c r="Y66" s="145"/>
      <c r="Z66" s="146"/>
      <c r="AC66" s="129"/>
      <c r="AE66" s="99"/>
      <c r="AF66" s="90" t="s">
        <v>275</v>
      </c>
      <c r="AG66" s="249">
        <v>11990</v>
      </c>
      <c r="AH66" s="250">
        <v>7793.5</v>
      </c>
      <c r="AI66" s="249">
        <v>399.6666666666667</v>
      </c>
      <c r="AJ66" s="251">
        <v>259.78333333333336</v>
      </c>
      <c r="AK66" s="249">
        <v>299.75</v>
      </c>
      <c r="AL66" s="251">
        <v>194.8375</v>
      </c>
    </row>
    <row r="67" spans="1:38" ht="15.75">
      <c r="A67" s="156" t="s">
        <v>60</v>
      </c>
      <c r="B67" s="157" t="s">
        <v>14</v>
      </c>
      <c r="C67" s="158">
        <f aca="true" t="shared" si="2" ref="C67:C76">L67/28</f>
        <v>422.85714285714283</v>
      </c>
      <c r="D67" s="158">
        <f aca="true" t="shared" si="3" ref="D67:D76">N67/28</f>
        <v>244.3125</v>
      </c>
      <c r="E67" s="159">
        <f t="shared" si="0"/>
        <v>488.625</v>
      </c>
      <c r="F67" s="159">
        <f aca="true" t="shared" si="4" ref="F67:F76">D67*4</f>
        <v>977.25</v>
      </c>
      <c r="G67" s="159">
        <f aca="true" t="shared" si="5" ref="G67:G76">D67*7</f>
        <v>1710.1875</v>
      </c>
      <c r="H67" s="159">
        <f aca="true" t="shared" si="6" ref="H67:H76">D67*9</f>
        <v>2198.8125</v>
      </c>
      <c r="I67" s="160">
        <f aca="true" t="shared" si="7" ref="I67:I76">D67*14</f>
        <v>3420.375</v>
      </c>
      <c r="J67" s="147">
        <f aca="true" t="shared" si="8" ref="J67:J76">O67/28</f>
        <v>257.14285714285717</v>
      </c>
      <c r="K67" s="161"/>
      <c r="L67" s="125">
        <v>11840</v>
      </c>
      <c r="M67" s="124">
        <v>6515</v>
      </c>
      <c r="N67" s="129">
        <f>M67*1.05</f>
        <v>6840.75</v>
      </c>
      <c r="O67" s="124">
        <v>7200</v>
      </c>
      <c r="R67" s="156" t="s">
        <v>60</v>
      </c>
      <c r="S67" s="157" t="s">
        <v>14</v>
      </c>
      <c r="T67" s="162">
        <f aca="true" t="shared" si="9" ref="T67:T76">AA67/40</f>
        <v>296</v>
      </c>
      <c r="U67" s="163">
        <f aca="true" t="shared" si="10" ref="U67:U76">AC67/40</f>
        <v>171.01875</v>
      </c>
      <c r="V67" s="164">
        <f t="shared" si="1"/>
        <v>342.0375</v>
      </c>
      <c r="W67" s="159">
        <f aca="true" t="shared" si="11" ref="W67:W76">U67*4</f>
        <v>684.075</v>
      </c>
      <c r="X67" s="159">
        <f aca="true" t="shared" si="12" ref="X67:X76">U67*7</f>
        <v>1197.1312500000001</v>
      </c>
      <c r="Y67" s="159">
        <f aca="true" t="shared" si="13" ref="Y67:Y76">U67*9</f>
        <v>1539.16875</v>
      </c>
      <c r="Z67" s="160">
        <f aca="true" t="shared" si="14" ref="Z67:Z76">U67*14</f>
        <v>2394.2625000000003</v>
      </c>
      <c r="AA67" s="125">
        <v>11840</v>
      </c>
      <c r="AB67" s="124">
        <v>6515</v>
      </c>
      <c r="AC67" s="129">
        <f>AB67*1.05</f>
        <v>6840.75</v>
      </c>
      <c r="AE67" s="269"/>
      <c r="AF67" s="291" t="s">
        <v>276</v>
      </c>
      <c r="AG67" s="249">
        <v>18990</v>
      </c>
      <c r="AH67" s="250">
        <v>10634.400000000001</v>
      </c>
      <c r="AI67" s="249">
        <v>633</v>
      </c>
      <c r="AJ67" s="251">
        <v>354.4800000000001</v>
      </c>
      <c r="AK67" s="249">
        <v>474.75</v>
      </c>
      <c r="AL67" s="251">
        <v>265.86</v>
      </c>
    </row>
    <row r="68" spans="1:38" ht="15.75">
      <c r="A68" s="140"/>
      <c r="B68" s="157" t="s">
        <v>17</v>
      </c>
      <c r="C68" s="158">
        <f t="shared" si="2"/>
        <v>397.85714285714283</v>
      </c>
      <c r="D68" s="158">
        <f t="shared" si="3"/>
        <v>249.1875</v>
      </c>
      <c r="E68" s="159">
        <f t="shared" si="0"/>
        <v>498.375</v>
      </c>
      <c r="F68" s="159">
        <f t="shared" si="4"/>
        <v>996.75</v>
      </c>
      <c r="G68" s="159">
        <f t="shared" si="5"/>
        <v>1744.3125</v>
      </c>
      <c r="H68" s="159">
        <f t="shared" si="6"/>
        <v>2242.6875</v>
      </c>
      <c r="I68" s="160">
        <f t="shared" si="7"/>
        <v>3488.625</v>
      </c>
      <c r="J68" s="147">
        <f t="shared" si="8"/>
        <v>257.14285714285717</v>
      </c>
      <c r="K68" s="161"/>
      <c r="L68" s="125">
        <f>L65+1150</f>
        <v>11140</v>
      </c>
      <c r="M68" s="124">
        <f>M65+1150</f>
        <v>6645</v>
      </c>
      <c r="N68" s="129">
        <f>M68*1.05</f>
        <v>6977.25</v>
      </c>
      <c r="O68" s="124">
        <v>7200</v>
      </c>
      <c r="R68" s="140"/>
      <c r="S68" s="157" t="s">
        <v>17</v>
      </c>
      <c r="T68" s="162">
        <f t="shared" si="9"/>
        <v>278.5</v>
      </c>
      <c r="U68" s="163">
        <f t="shared" si="10"/>
        <v>0</v>
      </c>
      <c r="V68" s="164">
        <f t="shared" si="1"/>
        <v>0</v>
      </c>
      <c r="W68" s="159">
        <f t="shared" si="11"/>
        <v>0</v>
      </c>
      <c r="X68" s="159">
        <f t="shared" si="12"/>
        <v>0</v>
      </c>
      <c r="Y68" s="159">
        <f t="shared" si="13"/>
        <v>0</v>
      </c>
      <c r="Z68" s="160">
        <f t="shared" si="14"/>
        <v>0</v>
      </c>
      <c r="AA68" s="125">
        <f>AA65+1150</f>
        <v>11140</v>
      </c>
      <c r="AB68" s="124">
        <f>AB65+1150</f>
        <v>6645</v>
      </c>
      <c r="AC68" s="129"/>
      <c r="AE68" s="117" t="s">
        <v>42</v>
      </c>
      <c r="AF68" s="288" t="s">
        <v>277</v>
      </c>
      <c r="AG68" s="249"/>
      <c r="AH68" s="250">
        <v>37389</v>
      </c>
      <c r="AI68" s="249"/>
      <c r="AJ68" s="251">
        <v>1246.3</v>
      </c>
      <c r="AK68" s="249"/>
      <c r="AL68" s="251">
        <v>934.725</v>
      </c>
    </row>
    <row r="69" spans="1:38" ht="15.75">
      <c r="A69" s="140"/>
      <c r="B69" s="157" t="s">
        <v>15</v>
      </c>
      <c r="C69" s="158">
        <f t="shared" si="2"/>
        <v>463.92857142857144</v>
      </c>
      <c r="D69" s="158">
        <f t="shared" si="3"/>
        <v>287.4375</v>
      </c>
      <c r="E69" s="159">
        <f t="shared" si="0"/>
        <v>574.875</v>
      </c>
      <c r="F69" s="159">
        <f t="shared" si="4"/>
        <v>1149.75</v>
      </c>
      <c r="G69" s="159">
        <f t="shared" si="5"/>
        <v>2012.0625</v>
      </c>
      <c r="H69" s="159">
        <f t="shared" si="6"/>
        <v>2586.9375</v>
      </c>
      <c r="I69" s="160">
        <f t="shared" si="7"/>
        <v>4024.125</v>
      </c>
      <c r="J69" s="147">
        <f t="shared" si="8"/>
        <v>300</v>
      </c>
      <c r="K69" s="161"/>
      <c r="L69" s="125">
        <f>L67+1150</f>
        <v>12990</v>
      </c>
      <c r="M69" s="124">
        <f>M67+1150</f>
        <v>7665</v>
      </c>
      <c r="N69" s="129">
        <f>M69*1.05</f>
        <v>8048.25</v>
      </c>
      <c r="O69" s="124">
        <v>8400</v>
      </c>
      <c r="R69" s="140"/>
      <c r="S69" s="157" t="s">
        <v>15</v>
      </c>
      <c r="T69" s="162">
        <f t="shared" si="9"/>
        <v>324.75</v>
      </c>
      <c r="U69" s="163">
        <f t="shared" si="10"/>
        <v>201.20625</v>
      </c>
      <c r="V69" s="164">
        <f t="shared" si="1"/>
        <v>402.4125</v>
      </c>
      <c r="W69" s="159">
        <f t="shared" si="11"/>
        <v>804.825</v>
      </c>
      <c r="X69" s="159">
        <f t="shared" si="12"/>
        <v>1408.4437500000001</v>
      </c>
      <c r="Y69" s="159">
        <f t="shared" si="13"/>
        <v>1810.85625</v>
      </c>
      <c r="Z69" s="160">
        <f t="shared" si="14"/>
        <v>2816.8875000000003</v>
      </c>
      <c r="AA69" s="125">
        <f>AA67+1150</f>
        <v>12990</v>
      </c>
      <c r="AB69" s="124">
        <f>AB67+1150</f>
        <v>7665</v>
      </c>
      <c r="AC69" s="129">
        <f>AB69*1.05</f>
        <v>8048.25</v>
      </c>
      <c r="AE69" s="252" t="s">
        <v>278</v>
      </c>
      <c r="AF69" s="288" t="s">
        <v>279</v>
      </c>
      <c r="AG69" s="249"/>
      <c r="AH69" s="250">
        <v>47239.5</v>
      </c>
      <c r="AI69" s="249"/>
      <c r="AJ69" s="251">
        <v>1246.3</v>
      </c>
      <c r="AK69" s="249"/>
      <c r="AL69" s="251">
        <v>1180.9875</v>
      </c>
    </row>
    <row r="70" spans="1:38" ht="16.5" thickBot="1">
      <c r="A70" s="140"/>
      <c r="B70" s="157" t="s">
        <v>28</v>
      </c>
      <c r="C70" s="158" t="e">
        <f t="shared" si="2"/>
        <v>#REF!</v>
      </c>
      <c r="D70" s="158" t="e">
        <f t="shared" si="3"/>
        <v>#REF!</v>
      </c>
      <c r="E70" s="159" t="e">
        <f t="shared" si="0"/>
        <v>#REF!</v>
      </c>
      <c r="F70" s="159" t="e">
        <f t="shared" si="4"/>
        <v>#REF!</v>
      </c>
      <c r="G70" s="159" t="e">
        <f t="shared" si="5"/>
        <v>#REF!</v>
      </c>
      <c r="H70" s="159" t="e">
        <f t="shared" si="6"/>
        <v>#REF!</v>
      </c>
      <c r="I70" s="160" t="e">
        <f t="shared" si="7"/>
        <v>#REF!</v>
      </c>
      <c r="J70" s="147">
        <f t="shared" si="8"/>
        <v>0</v>
      </c>
      <c r="K70" s="161"/>
      <c r="L70" s="125" t="e">
        <f>#REF!+1150</f>
        <v>#REF!</v>
      </c>
      <c r="M70" s="124" t="e">
        <f>#REF!+1150</f>
        <v>#REF!</v>
      </c>
      <c r="N70" s="129" t="e">
        <f>M70*1.05</f>
        <v>#REF!</v>
      </c>
      <c r="R70" s="140"/>
      <c r="S70" s="157" t="s">
        <v>28</v>
      </c>
      <c r="T70" s="162" t="e">
        <f t="shared" si="9"/>
        <v>#REF!</v>
      </c>
      <c r="U70" s="163" t="e">
        <f t="shared" si="10"/>
        <v>#REF!</v>
      </c>
      <c r="V70" s="164" t="e">
        <f t="shared" si="1"/>
        <v>#REF!</v>
      </c>
      <c r="W70" s="159" t="e">
        <f t="shared" si="11"/>
        <v>#REF!</v>
      </c>
      <c r="X70" s="159" t="e">
        <f t="shared" si="12"/>
        <v>#REF!</v>
      </c>
      <c r="Y70" s="159" t="e">
        <f t="shared" si="13"/>
        <v>#REF!</v>
      </c>
      <c r="Z70" s="160" t="e">
        <f t="shared" si="14"/>
        <v>#REF!</v>
      </c>
      <c r="AA70" s="125" t="e">
        <f>#REF!+1150</f>
        <v>#REF!</v>
      </c>
      <c r="AB70" s="124" t="e">
        <f>#REF!+1150</f>
        <v>#REF!</v>
      </c>
      <c r="AC70" s="129" t="e">
        <f>AB70*1.05</f>
        <v>#REF!</v>
      </c>
      <c r="AE70" s="386" t="s">
        <v>280</v>
      </c>
      <c r="AF70" s="359" t="s">
        <v>281</v>
      </c>
      <c r="AG70" s="257"/>
      <c r="AH70" s="258">
        <v>60257.7</v>
      </c>
      <c r="AI70" s="257"/>
      <c r="AJ70" s="259">
        <v>2008.59</v>
      </c>
      <c r="AK70" s="257"/>
      <c r="AL70" s="259">
        <v>1506.4424999999999</v>
      </c>
    </row>
    <row r="71" spans="1:38" s="172" customFormat="1" ht="16.5" thickTop="1">
      <c r="A71" s="165" t="s">
        <v>60</v>
      </c>
      <c r="B71" s="166" t="s">
        <v>16</v>
      </c>
      <c r="C71" s="167">
        <f t="shared" si="2"/>
        <v>687.1428571428571</v>
      </c>
      <c r="D71" s="167">
        <f t="shared" si="3"/>
        <v>453.5535714285715</v>
      </c>
      <c r="E71" s="168">
        <f t="shared" si="0"/>
        <v>907.107142857143</v>
      </c>
      <c r="F71" s="168">
        <f t="shared" si="4"/>
        <v>1814.214285714286</v>
      </c>
      <c r="G71" s="168">
        <f t="shared" si="5"/>
        <v>3174.8750000000005</v>
      </c>
      <c r="H71" s="168">
        <f t="shared" si="6"/>
        <v>4081.9821428571436</v>
      </c>
      <c r="I71" s="169">
        <f t="shared" si="7"/>
        <v>6349.750000000001</v>
      </c>
      <c r="J71" s="170">
        <f t="shared" si="8"/>
        <v>414.2857142857143</v>
      </c>
      <c r="K71" s="171"/>
      <c r="L71" s="172">
        <v>19240</v>
      </c>
      <c r="M71" s="172">
        <v>11545</v>
      </c>
      <c r="N71" s="173">
        <f aca="true" t="shared" si="15" ref="N71:N76">M71*1.1</f>
        <v>12699.500000000002</v>
      </c>
      <c r="O71" s="172">
        <v>11600</v>
      </c>
      <c r="R71" s="165" t="s">
        <v>60</v>
      </c>
      <c r="S71" s="166" t="s">
        <v>16</v>
      </c>
      <c r="T71" s="174">
        <f t="shared" si="9"/>
        <v>481</v>
      </c>
      <c r="U71" s="175">
        <f t="shared" si="10"/>
        <v>317.48750000000007</v>
      </c>
      <c r="V71" s="176">
        <f t="shared" si="1"/>
        <v>634.9750000000001</v>
      </c>
      <c r="W71" s="168">
        <f t="shared" si="11"/>
        <v>1269.9500000000003</v>
      </c>
      <c r="X71" s="168">
        <f t="shared" si="12"/>
        <v>2222.4125000000004</v>
      </c>
      <c r="Y71" s="168">
        <f t="shared" si="13"/>
        <v>2857.3875000000007</v>
      </c>
      <c r="Z71" s="169">
        <f t="shared" si="14"/>
        <v>4444.825000000001</v>
      </c>
      <c r="AA71" s="172">
        <v>19240</v>
      </c>
      <c r="AB71" s="172">
        <v>11545</v>
      </c>
      <c r="AC71" s="173">
        <f aca="true" t="shared" si="16" ref="AC71:AC76">AB71*1.1</f>
        <v>12699.500000000002</v>
      </c>
      <c r="AD71" s="127"/>
      <c r="AE71" s="269"/>
      <c r="AF71" s="90" t="s">
        <v>274</v>
      </c>
      <c r="AG71" s="260">
        <v>38940</v>
      </c>
      <c r="AH71" s="261">
        <v>7469.249999999999</v>
      </c>
      <c r="AI71" s="260">
        <v>1298</v>
      </c>
      <c r="AJ71" s="262">
        <v>248.97499999999997</v>
      </c>
      <c r="AK71" s="260">
        <v>973.5</v>
      </c>
      <c r="AL71" s="262">
        <v>186.73125</v>
      </c>
    </row>
    <row r="72" spans="1:38" s="172" customFormat="1" ht="15.75">
      <c r="A72" s="155" t="s">
        <v>72</v>
      </c>
      <c r="B72" s="177" t="s">
        <v>14</v>
      </c>
      <c r="C72" s="178">
        <f t="shared" si="2"/>
        <v>766.4285714285714</v>
      </c>
      <c r="D72" s="178">
        <f t="shared" si="3"/>
        <v>506.00000000000006</v>
      </c>
      <c r="E72" s="179">
        <f t="shared" si="0"/>
        <v>1012.0000000000001</v>
      </c>
      <c r="F72" s="179">
        <f t="shared" si="4"/>
        <v>2024.0000000000002</v>
      </c>
      <c r="G72" s="179">
        <f t="shared" si="5"/>
        <v>3542.0000000000005</v>
      </c>
      <c r="H72" s="179">
        <f t="shared" si="6"/>
        <v>4554.000000000001</v>
      </c>
      <c r="I72" s="180">
        <f t="shared" si="7"/>
        <v>7084.000000000001</v>
      </c>
      <c r="J72" s="181">
        <f t="shared" si="8"/>
        <v>457.14285714285717</v>
      </c>
      <c r="K72" s="182"/>
      <c r="L72" s="172">
        <v>21460</v>
      </c>
      <c r="M72" s="172">
        <v>12880</v>
      </c>
      <c r="N72" s="173">
        <f t="shared" si="15"/>
        <v>14168.000000000002</v>
      </c>
      <c r="O72" s="172">
        <v>12800</v>
      </c>
      <c r="R72" s="155" t="s">
        <v>72</v>
      </c>
      <c r="S72" s="177" t="s">
        <v>14</v>
      </c>
      <c r="T72" s="183">
        <f t="shared" si="9"/>
        <v>536.5</v>
      </c>
      <c r="U72" s="184">
        <f t="shared" si="10"/>
        <v>354.20000000000005</v>
      </c>
      <c r="V72" s="185">
        <f t="shared" si="1"/>
        <v>708.4000000000001</v>
      </c>
      <c r="W72" s="179">
        <f t="shared" si="11"/>
        <v>1416.8000000000002</v>
      </c>
      <c r="X72" s="179">
        <f t="shared" si="12"/>
        <v>2479.4000000000005</v>
      </c>
      <c r="Y72" s="179">
        <f t="shared" si="13"/>
        <v>3187.8</v>
      </c>
      <c r="Z72" s="180">
        <f t="shared" si="14"/>
        <v>4958.800000000001</v>
      </c>
      <c r="AA72" s="172">
        <v>21460</v>
      </c>
      <c r="AB72" s="172">
        <v>12880</v>
      </c>
      <c r="AC72" s="173">
        <f t="shared" si="16"/>
        <v>14168.000000000002</v>
      </c>
      <c r="AD72" s="127"/>
      <c r="AE72" s="117" t="s">
        <v>168</v>
      </c>
      <c r="AF72" s="90" t="s">
        <v>275</v>
      </c>
      <c r="AG72" s="249">
        <v>43660</v>
      </c>
      <c r="AH72" s="250">
        <v>8394.400000000001</v>
      </c>
      <c r="AI72" s="249">
        <v>1455.3333333333333</v>
      </c>
      <c r="AJ72" s="251">
        <v>279.8133333333334</v>
      </c>
      <c r="AK72" s="249">
        <v>1091.5</v>
      </c>
      <c r="AL72" s="251">
        <v>209.86000000000004</v>
      </c>
    </row>
    <row r="73" spans="1:38" s="172" customFormat="1" ht="15.75">
      <c r="A73" s="165" t="s">
        <v>73</v>
      </c>
      <c r="B73" s="177" t="s">
        <v>26</v>
      </c>
      <c r="C73" s="178">
        <f t="shared" si="2"/>
        <v>858.9285714285714</v>
      </c>
      <c r="D73" s="178">
        <f t="shared" si="3"/>
        <v>566.8928571428572</v>
      </c>
      <c r="E73" s="179">
        <f t="shared" si="0"/>
        <v>1133.7857142857144</v>
      </c>
      <c r="F73" s="179">
        <f t="shared" si="4"/>
        <v>2267.571428571429</v>
      </c>
      <c r="G73" s="179">
        <f t="shared" si="5"/>
        <v>3968.2500000000005</v>
      </c>
      <c r="H73" s="179">
        <f t="shared" si="6"/>
        <v>5102.035714285715</v>
      </c>
      <c r="I73" s="180">
        <f t="shared" si="7"/>
        <v>7936.500000000001</v>
      </c>
      <c r="J73" s="181">
        <f t="shared" si="8"/>
        <v>0</v>
      </c>
      <c r="K73" s="182"/>
      <c r="L73" s="172">
        <v>24050</v>
      </c>
      <c r="M73" s="172">
        <v>14430</v>
      </c>
      <c r="N73" s="173">
        <f t="shared" si="15"/>
        <v>15873.000000000002</v>
      </c>
      <c r="R73" s="165" t="s">
        <v>73</v>
      </c>
      <c r="S73" s="177" t="s">
        <v>26</v>
      </c>
      <c r="T73" s="183">
        <f t="shared" si="9"/>
        <v>601.25</v>
      </c>
      <c r="U73" s="184">
        <f t="shared" si="10"/>
        <v>396.82500000000005</v>
      </c>
      <c r="V73" s="185">
        <f t="shared" si="1"/>
        <v>793.6500000000001</v>
      </c>
      <c r="W73" s="179">
        <f t="shared" si="11"/>
        <v>1587.3000000000002</v>
      </c>
      <c r="X73" s="179">
        <f t="shared" si="12"/>
        <v>2777.7750000000005</v>
      </c>
      <c r="Y73" s="179">
        <f t="shared" si="13"/>
        <v>3571.425</v>
      </c>
      <c r="Z73" s="180">
        <f t="shared" si="14"/>
        <v>5555.550000000001</v>
      </c>
      <c r="AA73" s="172">
        <v>24050</v>
      </c>
      <c r="AB73" s="172">
        <v>14430</v>
      </c>
      <c r="AC73" s="173">
        <f t="shared" si="16"/>
        <v>15873.000000000002</v>
      </c>
      <c r="AD73" s="127"/>
      <c r="AE73" s="118" t="s">
        <v>282</v>
      </c>
      <c r="AF73" s="291" t="s">
        <v>276</v>
      </c>
      <c r="AG73" s="249">
        <v>51920</v>
      </c>
      <c r="AH73" s="250">
        <v>12204.45</v>
      </c>
      <c r="AI73" s="249">
        <v>1730.6666666666667</v>
      </c>
      <c r="AJ73" s="251">
        <v>406.815</v>
      </c>
      <c r="AK73" s="249">
        <v>1298</v>
      </c>
      <c r="AL73" s="251">
        <v>305.11125000000004</v>
      </c>
    </row>
    <row r="74" spans="1:38" s="172" customFormat="1" ht="15.75">
      <c r="A74" s="186"/>
      <c r="B74" s="177" t="s">
        <v>17</v>
      </c>
      <c r="C74" s="178">
        <f t="shared" si="2"/>
        <v>728.2142857142857</v>
      </c>
      <c r="D74" s="178">
        <f t="shared" si="3"/>
        <v>498.73214285714295</v>
      </c>
      <c r="E74" s="179">
        <f t="shared" si="0"/>
        <v>997.4642857142859</v>
      </c>
      <c r="F74" s="179">
        <f t="shared" si="4"/>
        <v>1994.9285714285718</v>
      </c>
      <c r="G74" s="179">
        <f t="shared" si="5"/>
        <v>3491.1250000000005</v>
      </c>
      <c r="H74" s="179">
        <f t="shared" si="6"/>
        <v>4488.589285714286</v>
      </c>
      <c r="I74" s="180">
        <f t="shared" si="7"/>
        <v>6982.250000000001</v>
      </c>
      <c r="J74" s="181">
        <f t="shared" si="8"/>
        <v>457.14285714285717</v>
      </c>
      <c r="K74" s="182"/>
      <c r="L74" s="172">
        <f aca="true" t="shared" si="17" ref="L74:M76">L71+1150</f>
        <v>20390</v>
      </c>
      <c r="M74" s="172">
        <f t="shared" si="17"/>
        <v>12695</v>
      </c>
      <c r="N74" s="173">
        <f t="shared" si="15"/>
        <v>13964.500000000002</v>
      </c>
      <c r="O74" s="172">
        <v>12800</v>
      </c>
      <c r="R74" s="186"/>
      <c r="S74" s="177" t="s">
        <v>17</v>
      </c>
      <c r="T74" s="183">
        <f t="shared" si="9"/>
        <v>509.75</v>
      </c>
      <c r="U74" s="184">
        <f t="shared" si="10"/>
        <v>349.11250000000007</v>
      </c>
      <c r="V74" s="185">
        <f t="shared" si="1"/>
        <v>698.2250000000001</v>
      </c>
      <c r="W74" s="179">
        <f t="shared" si="11"/>
        <v>1396.4500000000003</v>
      </c>
      <c r="X74" s="179">
        <f t="shared" si="12"/>
        <v>2443.7875000000004</v>
      </c>
      <c r="Y74" s="179">
        <f t="shared" si="13"/>
        <v>3142.0125000000007</v>
      </c>
      <c r="Z74" s="180">
        <f t="shared" si="14"/>
        <v>4887.575000000001</v>
      </c>
      <c r="AA74" s="172">
        <f aca="true" t="shared" si="18" ref="AA74:AB76">AA71+1150</f>
        <v>20390</v>
      </c>
      <c r="AB74" s="172">
        <f t="shared" si="18"/>
        <v>12695</v>
      </c>
      <c r="AC74" s="173">
        <f t="shared" si="16"/>
        <v>13964.500000000002</v>
      </c>
      <c r="AD74" s="127"/>
      <c r="AE74" s="118" t="s">
        <v>283</v>
      </c>
      <c r="AF74" s="288" t="s">
        <v>277</v>
      </c>
      <c r="AG74" s="249">
        <v>90860</v>
      </c>
      <c r="AH74" s="250">
        <v>46189.5</v>
      </c>
      <c r="AI74" s="249">
        <v>3028.6666666666665</v>
      </c>
      <c r="AJ74" s="251">
        <v>1539.65</v>
      </c>
      <c r="AK74" s="249">
        <v>2271.5</v>
      </c>
      <c r="AL74" s="251">
        <v>1154.7375</v>
      </c>
    </row>
    <row r="75" spans="1:38" s="172" customFormat="1" ht="15.75">
      <c r="A75" s="186"/>
      <c r="B75" s="177" t="s">
        <v>15</v>
      </c>
      <c r="C75" s="178">
        <f t="shared" si="2"/>
        <v>807.5</v>
      </c>
      <c r="D75" s="178">
        <f t="shared" si="3"/>
        <v>551.1785714285714</v>
      </c>
      <c r="E75" s="179">
        <f t="shared" si="0"/>
        <v>1102.357142857143</v>
      </c>
      <c r="F75" s="179">
        <f t="shared" si="4"/>
        <v>2204.714285714286</v>
      </c>
      <c r="G75" s="179">
        <f t="shared" si="5"/>
        <v>3858.25</v>
      </c>
      <c r="H75" s="179">
        <f t="shared" si="6"/>
        <v>4960.607142857143</v>
      </c>
      <c r="I75" s="180">
        <f t="shared" si="7"/>
        <v>7716.5</v>
      </c>
      <c r="J75" s="181">
        <f t="shared" si="8"/>
        <v>507.14285714285717</v>
      </c>
      <c r="K75" s="182"/>
      <c r="L75" s="172">
        <f t="shared" si="17"/>
        <v>22610</v>
      </c>
      <c r="M75" s="172">
        <f t="shared" si="17"/>
        <v>14030</v>
      </c>
      <c r="N75" s="173">
        <f t="shared" si="15"/>
        <v>15433.000000000002</v>
      </c>
      <c r="O75" s="172">
        <v>14200</v>
      </c>
      <c r="R75" s="186"/>
      <c r="S75" s="177" t="s">
        <v>15</v>
      </c>
      <c r="T75" s="183">
        <f t="shared" si="9"/>
        <v>565.25</v>
      </c>
      <c r="U75" s="184">
        <f t="shared" si="10"/>
        <v>385.82500000000005</v>
      </c>
      <c r="V75" s="185">
        <f t="shared" si="1"/>
        <v>771.6500000000001</v>
      </c>
      <c r="W75" s="179">
        <f t="shared" si="11"/>
        <v>1543.3000000000002</v>
      </c>
      <c r="X75" s="179">
        <f t="shared" si="12"/>
        <v>2700.7750000000005</v>
      </c>
      <c r="Y75" s="179">
        <f t="shared" si="13"/>
        <v>3472.425</v>
      </c>
      <c r="Z75" s="180">
        <f t="shared" si="14"/>
        <v>5401.550000000001</v>
      </c>
      <c r="AA75" s="172">
        <f t="shared" si="18"/>
        <v>22610</v>
      </c>
      <c r="AB75" s="172">
        <f t="shared" si="18"/>
        <v>14030</v>
      </c>
      <c r="AC75" s="173">
        <f t="shared" si="16"/>
        <v>15433.000000000002</v>
      </c>
      <c r="AD75" s="127"/>
      <c r="AE75" s="252"/>
      <c r="AF75" s="288" t="s">
        <v>279</v>
      </c>
      <c r="AG75" s="249">
        <v>106200</v>
      </c>
      <c r="AH75" s="250">
        <v>56639.700000000004</v>
      </c>
      <c r="AI75" s="249">
        <v>3540</v>
      </c>
      <c r="AJ75" s="251">
        <v>1887.9900000000002</v>
      </c>
      <c r="AK75" s="249">
        <v>2655</v>
      </c>
      <c r="AL75" s="251">
        <v>1415.9925</v>
      </c>
    </row>
    <row r="76" spans="1:38" s="172" customFormat="1" ht="16.5" thickBot="1">
      <c r="A76" s="186"/>
      <c r="B76" s="177" t="s">
        <v>28</v>
      </c>
      <c r="C76" s="178">
        <f t="shared" si="2"/>
        <v>900</v>
      </c>
      <c r="D76" s="178">
        <f t="shared" si="3"/>
        <v>612.0714285714286</v>
      </c>
      <c r="E76" s="179">
        <f t="shared" si="0"/>
        <v>1224.142857142857</v>
      </c>
      <c r="F76" s="179">
        <f t="shared" si="4"/>
        <v>2448.285714285714</v>
      </c>
      <c r="G76" s="179">
        <f t="shared" si="5"/>
        <v>4284.5</v>
      </c>
      <c r="H76" s="179">
        <f t="shared" si="6"/>
        <v>5508.642857142857</v>
      </c>
      <c r="I76" s="180">
        <f t="shared" si="7"/>
        <v>8569</v>
      </c>
      <c r="J76" s="181">
        <f t="shared" si="8"/>
        <v>0</v>
      </c>
      <c r="K76" s="182"/>
      <c r="L76" s="172">
        <f t="shared" si="17"/>
        <v>25200</v>
      </c>
      <c r="M76" s="172">
        <f t="shared" si="17"/>
        <v>15580</v>
      </c>
      <c r="N76" s="173">
        <f t="shared" si="15"/>
        <v>17138</v>
      </c>
      <c r="R76" s="186"/>
      <c r="S76" s="177" t="s">
        <v>28</v>
      </c>
      <c r="T76" s="183">
        <f t="shared" si="9"/>
        <v>630</v>
      </c>
      <c r="U76" s="184">
        <f t="shared" si="10"/>
        <v>428.45</v>
      </c>
      <c r="V76" s="185">
        <f t="shared" si="1"/>
        <v>856.9</v>
      </c>
      <c r="W76" s="179">
        <f t="shared" si="11"/>
        <v>1713.8</v>
      </c>
      <c r="X76" s="179">
        <f t="shared" si="12"/>
        <v>2999.15</v>
      </c>
      <c r="Y76" s="179">
        <f t="shared" si="13"/>
        <v>3856.0499999999997</v>
      </c>
      <c r="Z76" s="180">
        <f t="shared" si="14"/>
        <v>5998.3</v>
      </c>
      <c r="AA76" s="172">
        <f t="shared" si="18"/>
        <v>25200</v>
      </c>
      <c r="AB76" s="172">
        <f t="shared" si="18"/>
        <v>15580</v>
      </c>
      <c r="AC76" s="173">
        <f t="shared" si="16"/>
        <v>17138</v>
      </c>
      <c r="AD76" s="127"/>
      <c r="AE76" s="386"/>
      <c r="AF76" s="359" t="s">
        <v>281</v>
      </c>
      <c r="AG76" s="257">
        <v>40120</v>
      </c>
      <c r="AH76" s="258">
        <v>67838.5</v>
      </c>
      <c r="AI76" s="257">
        <v>1337.3333333333333</v>
      </c>
      <c r="AJ76" s="259">
        <v>2261.2833333333333</v>
      </c>
      <c r="AK76" s="257">
        <v>1003</v>
      </c>
      <c r="AL76" s="259">
        <v>1695.9625</v>
      </c>
    </row>
    <row r="77" spans="1:38" s="172" customFormat="1" ht="16.5" thickTop="1">
      <c r="A77" s="165" t="s">
        <v>60</v>
      </c>
      <c r="B77" s="166" t="s">
        <v>16</v>
      </c>
      <c r="C77" s="167">
        <f aca="true" t="shared" si="19" ref="C77:C82">L77/28</f>
        <v>687.1428571428571</v>
      </c>
      <c r="D77" s="167">
        <f aca="true" t="shared" si="20" ref="D77:D82">N77/28</f>
        <v>453.5535714285715</v>
      </c>
      <c r="E77" s="168">
        <f aca="true" t="shared" si="21" ref="E77:E82">D77*2</f>
        <v>907.107142857143</v>
      </c>
      <c r="F77" s="168">
        <f aca="true" t="shared" si="22" ref="F77:F82">D77*4</f>
        <v>1814.214285714286</v>
      </c>
      <c r="G77" s="168">
        <f aca="true" t="shared" si="23" ref="G77:G82">D77*7</f>
        <v>3174.8750000000005</v>
      </c>
      <c r="H77" s="168">
        <f aca="true" t="shared" si="24" ref="H77:H82">D77*9</f>
        <v>4081.9821428571436</v>
      </c>
      <c r="I77" s="169">
        <f aca="true" t="shared" si="25" ref="I77:I82">D77*14</f>
        <v>6349.750000000001</v>
      </c>
      <c r="J77" s="170">
        <f aca="true" t="shared" si="26" ref="J77:J82">O77/28</f>
        <v>414.2857142857143</v>
      </c>
      <c r="K77" s="171"/>
      <c r="L77" s="172">
        <v>19240</v>
      </c>
      <c r="M77" s="172">
        <v>11545</v>
      </c>
      <c r="N77" s="173">
        <f aca="true" t="shared" si="27" ref="N77:N82">M77*1.1</f>
        <v>12699.500000000002</v>
      </c>
      <c r="O77" s="172">
        <v>11600</v>
      </c>
      <c r="R77" s="165" t="s">
        <v>60</v>
      </c>
      <c r="S77" s="166" t="s">
        <v>16</v>
      </c>
      <c r="T77" s="174">
        <f aca="true" t="shared" si="28" ref="T77:T82">AA77/40</f>
        <v>481</v>
      </c>
      <c r="U77" s="175">
        <f aca="true" t="shared" si="29" ref="U77:U82">AC77/40</f>
        <v>317.48750000000007</v>
      </c>
      <c r="V77" s="176">
        <f aca="true" t="shared" si="30" ref="V77:V82">U77*2</f>
        <v>634.9750000000001</v>
      </c>
      <c r="W77" s="168">
        <f aca="true" t="shared" si="31" ref="W77:W82">U77*4</f>
        <v>1269.9500000000003</v>
      </c>
      <c r="X77" s="168">
        <f aca="true" t="shared" si="32" ref="X77:X82">U77*7</f>
        <v>2222.4125000000004</v>
      </c>
      <c r="Y77" s="168">
        <f aca="true" t="shared" si="33" ref="Y77:Y82">U77*9</f>
        <v>2857.3875000000007</v>
      </c>
      <c r="Z77" s="169">
        <f aca="true" t="shared" si="34" ref="Z77:Z82">U77*14</f>
        <v>4444.825000000001</v>
      </c>
      <c r="AA77" s="172">
        <v>19240</v>
      </c>
      <c r="AB77" s="172">
        <v>11545</v>
      </c>
      <c r="AC77" s="173">
        <f aca="true" t="shared" si="35" ref="AC77:AC82">AB77*1.1</f>
        <v>12699.500000000002</v>
      </c>
      <c r="AD77" s="127"/>
      <c r="AE77" s="117" t="s">
        <v>135</v>
      </c>
      <c r="AF77" s="90" t="s">
        <v>274</v>
      </c>
      <c r="AG77" s="260">
        <v>38940</v>
      </c>
      <c r="AH77" s="261">
        <v>9741.3</v>
      </c>
      <c r="AI77" s="260">
        <v>1298</v>
      </c>
      <c r="AJ77" s="262">
        <v>324.71</v>
      </c>
      <c r="AK77" s="260">
        <v>973.5</v>
      </c>
      <c r="AL77" s="262">
        <v>243.53249999999997</v>
      </c>
    </row>
    <row r="78" spans="1:38" s="172" customFormat="1" ht="15.75">
      <c r="A78" s="155" t="s">
        <v>72</v>
      </c>
      <c r="B78" s="177" t="s">
        <v>14</v>
      </c>
      <c r="C78" s="178">
        <f t="shared" si="19"/>
        <v>766.4285714285714</v>
      </c>
      <c r="D78" s="178">
        <f t="shared" si="20"/>
        <v>506.00000000000006</v>
      </c>
      <c r="E78" s="179">
        <f t="shared" si="21"/>
        <v>1012.0000000000001</v>
      </c>
      <c r="F78" s="179">
        <f t="shared" si="22"/>
        <v>2024.0000000000002</v>
      </c>
      <c r="G78" s="179">
        <f t="shared" si="23"/>
        <v>3542.0000000000005</v>
      </c>
      <c r="H78" s="179">
        <f t="shared" si="24"/>
        <v>4554.000000000001</v>
      </c>
      <c r="I78" s="180">
        <f t="shared" si="25"/>
        <v>7084.000000000001</v>
      </c>
      <c r="J78" s="181">
        <f t="shared" si="26"/>
        <v>457.14285714285717</v>
      </c>
      <c r="K78" s="182"/>
      <c r="L78" s="172">
        <v>21460</v>
      </c>
      <c r="M78" s="172">
        <v>12880</v>
      </c>
      <c r="N78" s="173">
        <f t="shared" si="27"/>
        <v>14168.000000000002</v>
      </c>
      <c r="O78" s="172">
        <v>12800</v>
      </c>
      <c r="R78" s="155" t="s">
        <v>72</v>
      </c>
      <c r="S78" s="177" t="s">
        <v>14</v>
      </c>
      <c r="T78" s="183">
        <f t="shared" si="28"/>
        <v>536.5</v>
      </c>
      <c r="U78" s="184">
        <f t="shared" si="29"/>
        <v>354.20000000000005</v>
      </c>
      <c r="V78" s="185">
        <f t="shared" si="30"/>
        <v>708.4000000000001</v>
      </c>
      <c r="W78" s="179">
        <f t="shared" si="31"/>
        <v>1416.8000000000002</v>
      </c>
      <c r="X78" s="179">
        <f t="shared" si="32"/>
        <v>2479.4000000000005</v>
      </c>
      <c r="Y78" s="179">
        <f t="shared" si="33"/>
        <v>3187.8</v>
      </c>
      <c r="Z78" s="180">
        <f t="shared" si="34"/>
        <v>4958.800000000001</v>
      </c>
      <c r="AA78" s="172">
        <v>21460</v>
      </c>
      <c r="AB78" s="172">
        <v>12880</v>
      </c>
      <c r="AC78" s="173">
        <f t="shared" si="35"/>
        <v>14168.000000000002</v>
      </c>
      <c r="AD78" s="127"/>
      <c r="AE78" s="118" t="s">
        <v>284</v>
      </c>
      <c r="AF78" s="90" t="s">
        <v>275</v>
      </c>
      <c r="AG78" s="249">
        <v>43660</v>
      </c>
      <c r="AH78" s="250">
        <v>10919.25</v>
      </c>
      <c r="AI78" s="249">
        <v>1455.3333333333333</v>
      </c>
      <c r="AJ78" s="251">
        <v>363.975</v>
      </c>
      <c r="AK78" s="249">
        <v>1091.5</v>
      </c>
      <c r="AL78" s="251">
        <v>272.98125</v>
      </c>
    </row>
    <row r="79" spans="1:38" s="172" customFormat="1" ht="15.75">
      <c r="A79" s="165" t="s">
        <v>73</v>
      </c>
      <c r="B79" s="177" t="s">
        <v>26</v>
      </c>
      <c r="C79" s="178">
        <f t="shared" si="19"/>
        <v>858.9285714285714</v>
      </c>
      <c r="D79" s="178">
        <f t="shared" si="20"/>
        <v>566.8928571428572</v>
      </c>
      <c r="E79" s="179">
        <f t="shared" si="21"/>
        <v>1133.7857142857144</v>
      </c>
      <c r="F79" s="179">
        <f t="shared" si="22"/>
        <v>2267.571428571429</v>
      </c>
      <c r="G79" s="179">
        <f t="shared" si="23"/>
        <v>3968.2500000000005</v>
      </c>
      <c r="H79" s="179">
        <f t="shared" si="24"/>
        <v>5102.035714285715</v>
      </c>
      <c r="I79" s="180">
        <f t="shared" si="25"/>
        <v>7936.500000000001</v>
      </c>
      <c r="J79" s="181">
        <f t="shared" si="26"/>
        <v>0</v>
      </c>
      <c r="K79" s="182"/>
      <c r="L79" s="172">
        <v>24050</v>
      </c>
      <c r="M79" s="172">
        <v>14430</v>
      </c>
      <c r="N79" s="173">
        <f t="shared" si="27"/>
        <v>15873.000000000002</v>
      </c>
      <c r="R79" s="165" t="s">
        <v>73</v>
      </c>
      <c r="S79" s="177" t="s">
        <v>26</v>
      </c>
      <c r="T79" s="183">
        <f t="shared" si="28"/>
        <v>601.25</v>
      </c>
      <c r="U79" s="184">
        <f t="shared" si="29"/>
        <v>396.82500000000005</v>
      </c>
      <c r="V79" s="185">
        <f t="shared" si="30"/>
        <v>793.6500000000001</v>
      </c>
      <c r="W79" s="179">
        <f t="shared" si="31"/>
        <v>1587.3000000000002</v>
      </c>
      <c r="X79" s="179">
        <f t="shared" si="32"/>
        <v>2777.7750000000005</v>
      </c>
      <c r="Y79" s="179">
        <f t="shared" si="33"/>
        <v>3571.425</v>
      </c>
      <c r="Z79" s="180">
        <f t="shared" si="34"/>
        <v>5555.550000000001</v>
      </c>
      <c r="AA79" s="172">
        <v>24050</v>
      </c>
      <c r="AB79" s="172">
        <v>14430</v>
      </c>
      <c r="AC79" s="173">
        <f t="shared" si="35"/>
        <v>15873.000000000002</v>
      </c>
      <c r="AD79" s="127"/>
      <c r="AE79" s="252"/>
      <c r="AF79" s="291" t="s">
        <v>276</v>
      </c>
      <c r="AG79" s="249">
        <v>51920</v>
      </c>
      <c r="AH79" s="250">
        <v>14106.400000000001</v>
      </c>
      <c r="AI79" s="249">
        <v>1730.6666666666667</v>
      </c>
      <c r="AJ79" s="251">
        <v>470.21333333333337</v>
      </c>
      <c r="AK79" s="249">
        <v>1298</v>
      </c>
      <c r="AL79" s="251">
        <v>352.66</v>
      </c>
    </row>
    <row r="80" spans="1:38" s="172" customFormat="1" ht="15.75">
      <c r="A80" s="186"/>
      <c r="B80" s="177" t="s">
        <v>17</v>
      </c>
      <c r="C80" s="178">
        <f t="shared" si="19"/>
        <v>728.2142857142857</v>
      </c>
      <c r="D80" s="178">
        <f t="shared" si="20"/>
        <v>498.73214285714295</v>
      </c>
      <c r="E80" s="179">
        <f t="shared" si="21"/>
        <v>997.4642857142859</v>
      </c>
      <c r="F80" s="179">
        <f t="shared" si="22"/>
        <v>1994.9285714285718</v>
      </c>
      <c r="G80" s="179">
        <f t="shared" si="23"/>
        <v>3491.1250000000005</v>
      </c>
      <c r="H80" s="179">
        <f t="shared" si="24"/>
        <v>4488.589285714286</v>
      </c>
      <c r="I80" s="180">
        <f t="shared" si="25"/>
        <v>6982.250000000001</v>
      </c>
      <c r="J80" s="181">
        <f t="shared" si="26"/>
        <v>457.14285714285717</v>
      </c>
      <c r="K80" s="182"/>
      <c r="L80" s="172">
        <f aca="true" t="shared" si="36" ref="L80:M82">L77+1150</f>
        <v>20390</v>
      </c>
      <c r="M80" s="172">
        <f t="shared" si="36"/>
        <v>12695</v>
      </c>
      <c r="N80" s="173">
        <f t="shared" si="27"/>
        <v>13964.500000000002</v>
      </c>
      <c r="O80" s="172">
        <v>12800</v>
      </c>
      <c r="R80" s="186"/>
      <c r="S80" s="177" t="s">
        <v>17</v>
      </c>
      <c r="T80" s="183">
        <f t="shared" si="28"/>
        <v>509.75</v>
      </c>
      <c r="U80" s="184">
        <f t="shared" si="29"/>
        <v>349.11250000000007</v>
      </c>
      <c r="V80" s="185">
        <f t="shared" si="30"/>
        <v>698.2250000000001</v>
      </c>
      <c r="W80" s="179">
        <f t="shared" si="31"/>
        <v>1396.4500000000003</v>
      </c>
      <c r="X80" s="179">
        <f t="shared" si="32"/>
        <v>2443.7875000000004</v>
      </c>
      <c r="Y80" s="179">
        <f t="shared" si="33"/>
        <v>3142.0125000000007</v>
      </c>
      <c r="Z80" s="180">
        <f t="shared" si="34"/>
        <v>4887.575000000001</v>
      </c>
      <c r="AA80" s="172">
        <f aca="true" t="shared" si="37" ref="AA80:AB82">AA77+1150</f>
        <v>20390</v>
      </c>
      <c r="AB80" s="172">
        <f t="shared" si="37"/>
        <v>12695</v>
      </c>
      <c r="AC80" s="173">
        <f t="shared" si="35"/>
        <v>13964.500000000002</v>
      </c>
      <c r="AD80" s="127"/>
      <c r="AE80" s="252"/>
      <c r="AF80" s="288" t="s">
        <v>277</v>
      </c>
      <c r="AG80" s="249">
        <v>90860</v>
      </c>
      <c r="AH80" s="250">
        <v>62689.00000000001</v>
      </c>
      <c r="AI80" s="249">
        <v>3028.6666666666665</v>
      </c>
      <c r="AJ80" s="251">
        <v>2089.6333333333337</v>
      </c>
      <c r="AK80" s="249">
        <v>2271.5</v>
      </c>
      <c r="AL80" s="251">
        <v>1567.2250000000001</v>
      </c>
    </row>
    <row r="81" spans="1:38" s="172" customFormat="1" ht="15.75">
      <c r="A81" s="186"/>
      <c r="B81" s="177" t="s">
        <v>15</v>
      </c>
      <c r="C81" s="178">
        <f t="shared" si="19"/>
        <v>807.5</v>
      </c>
      <c r="D81" s="178">
        <f t="shared" si="20"/>
        <v>551.1785714285714</v>
      </c>
      <c r="E81" s="179">
        <f t="shared" si="21"/>
        <v>1102.357142857143</v>
      </c>
      <c r="F81" s="179">
        <f t="shared" si="22"/>
        <v>2204.714285714286</v>
      </c>
      <c r="G81" s="179">
        <f t="shared" si="23"/>
        <v>3858.25</v>
      </c>
      <c r="H81" s="179">
        <f t="shared" si="24"/>
        <v>4960.607142857143</v>
      </c>
      <c r="I81" s="180">
        <f t="shared" si="25"/>
        <v>7716.5</v>
      </c>
      <c r="J81" s="181">
        <f t="shared" si="26"/>
        <v>507.14285714285717</v>
      </c>
      <c r="K81" s="182"/>
      <c r="L81" s="172">
        <f t="shared" si="36"/>
        <v>22610</v>
      </c>
      <c r="M81" s="172">
        <f t="shared" si="36"/>
        <v>14030</v>
      </c>
      <c r="N81" s="173">
        <f t="shared" si="27"/>
        <v>15433.000000000002</v>
      </c>
      <c r="O81" s="172">
        <v>14200</v>
      </c>
      <c r="R81" s="186"/>
      <c r="S81" s="177" t="s">
        <v>15</v>
      </c>
      <c r="T81" s="183">
        <f t="shared" si="28"/>
        <v>565.25</v>
      </c>
      <c r="U81" s="184">
        <f t="shared" si="29"/>
        <v>385.82500000000005</v>
      </c>
      <c r="V81" s="185">
        <f t="shared" si="30"/>
        <v>771.6500000000001</v>
      </c>
      <c r="W81" s="179">
        <f t="shared" si="31"/>
        <v>1543.3000000000002</v>
      </c>
      <c r="X81" s="179">
        <f t="shared" si="32"/>
        <v>2700.7750000000005</v>
      </c>
      <c r="Y81" s="179">
        <f t="shared" si="33"/>
        <v>3472.425</v>
      </c>
      <c r="Z81" s="180">
        <f t="shared" si="34"/>
        <v>5401.550000000001</v>
      </c>
      <c r="AA81" s="172">
        <f t="shared" si="37"/>
        <v>22610</v>
      </c>
      <c r="AB81" s="172">
        <f t="shared" si="37"/>
        <v>14030</v>
      </c>
      <c r="AC81" s="173">
        <f t="shared" si="35"/>
        <v>15433.000000000002</v>
      </c>
      <c r="AD81" s="127"/>
      <c r="AE81" s="252"/>
      <c r="AF81" s="288" t="s">
        <v>279</v>
      </c>
      <c r="AG81" s="249">
        <v>106200</v>
      </c>
      <c r="AH81" s="250">
        <v>74789</v>
      </c>
      <c r="AI81" s="249">
        <v>3540</v>
      </c>
      <c r="AJ81" s="251">
        <v>2492.9666666666667</v>
      </c>
      <c r="AK81" s="249">
        <v>2655</v>
      </c>
      <c r="AL81" s="251">
        <v>1869.725</v>
      </c>
    </row>
    <row r="82" spans="1:38" s="172" customFormat="1" ht="16.5" thickBot="1">
      <c r="A82" s="186"/>
      <c r="B82" s="177" t="s">
        <v>28</v>
      </c>
      <c r="C82" s="178">
        <f t="shared" si="19"/>
        <v>900</v>
      </c>
      <c r="D82" s="178">
        <f t="shared" si="20"/>
        <v>612.0714285714286</v>
      </c>
      <c r="E82" s="179">
        <f t="shared" si="21"/>
        <v>1224.142857142857</v>
      </c>
      <c r="F82" s="179">
        <f t="shared" si="22"/>
        <v>2448.285714285714</v>
      </c>
      <c r="G82" s="179">
        <f t="shared" si="23"/>
        <v>4284.5</v>
      </c>
      <c r="H82" s="179">
        <f t="shared" si="24"/>
        <v>5508.642857142857</v>
      </c>
      <c r="I82" s="180">
        <f t="shared" si="25"/>
        <v>8569</v>
      </c>
      <c r="J82" s="181">
        <f t="shared" si="26"/>
        <v>0</v>
      </c>
      <c r="K82" s="182"/>
      <c r="L82" s="172">
        <f t="shared" si="36"/>
        <v>25200</v>
      </c>
      <c r="M82" s="172">
        <f t="shared" si="36"/>
        <v>15580</v>
      </c>
      <c r="N82" s="173">
        <f t="shared" si="27"/>
        <v>17138</v>
      </c>
      <c r="R82" s="186"/>
      <c r="S82" s="177" t="s">
        <v>28</v>
      </c>
      <c r="T82" s="183">
        <f t="shared" si="28"/>
        <v>630</v>
      </c>
      <c r="U82" s="184">
        <f t="shared" si="29"/>
        <v>428.45</v>
      </c>
      <c r="V82" s="185">
        <f t="shared" si="30"/>
        <v>856.9</v>
      </c>
      <c r="W82" s="179">
        <f t="shared" si="31"/>
        <v>1713.8</v>
      </c>
      <c r="X82" s="179">
        <f t="shared" si="32"/>
        <v>2999.15</v>
      </c>
      <c r="Y82" s="179">
        <f t="shared" si="33"/>
        <v>3856.0499999999997</v>
      </c>
      <c r="Z82" s="180">
        <f t="shared" si="34"/>
        <v>5998.3</v>
      </c>
      <c r="AA82" s="172">
        <f t="shared" si="37"/>
        <v>25200</v>
      </c>
      <c r="AB82" s="172">
        <f t="shared" si="37"/>
        <v>15580</v>
      </c>
      <c r="AC82" s="173">
        <f t="shared" si="35"/>
        <v>17138</v>
      </c>
      <c r="AD82" s="127"/>
      <c r="AE82" s="386"/>
      <c r="AF82" s="359" t="s">
        <v>281</v>
      </c>
      <c r="AG82" s="257">
        <v>40120</v>
      </c>
      <c r="AH82" s="258">
        <v>80628.8</v>
      </c>
      <c r="AI82" s="257">
        <v>1337.3333333333333</v>
      </c>
      <c r="AJ82" s="259">
        <v>2687.6266666666666</v>
      </c>
      <c r="AK82" s="257">
        <v>1003</v>
      </c>
      <c r="AL82" s="259">
        <v>2015.72</v>
      </c>
    </row>
    <row r="83" spans="31:38" ht="16.5" thickTop="1">
      <c r="AE83" s="99"/>
      <c r="AF83" s="90" t="s">
        <v>141</v>
      </c>
      <c r="AG83" s="260">
        <v>0</v>
      </c>
      <c r="AH83" s="261">
        <v>0</v>
      </c>
      <c r="AI83" s="260"/>
      <c r="AJ83" s="262">
        <v>0</v>
      </c>
      <c r="AK83" s="260">
        <v>0</v>
      </c>
      <c r="AL83" s="262">
        <v>0</v>
      </c>
    </row>
    <row r="84" spans="31:38" ht="15.75">
      <c r="AE84" s="99"/>
      <c r="AF84" s="90" t="s">
        <v>285</v>
      </c>
      <c r="AG84" s="249"/>
      <c r="AH84" s="250">
        <v>1155</v>
      </c>
      <c r="AI84" s="249"/>
      <c r="AJ84" s="251">
        <v>38.5</v>
      </c>
      <c r="AK84" s="249">
        <v>0</v>
      </c>
      <c r="AL84" s="251">
        <v>28.875</v>
      </c>
    </row>
    <row r="85" spans="1:38" ht="16.5" thickBot="1">
      <c r="A85" s="130"/>
      <c r="B85" s="130"/>
      <c r="C85" s="187"/>
      <c r="D85" s="187"/>
      <c r="E85" s="188"/>
      <c r="F85" s="188"/>
      <c r="G85" s="188"/>
      <c r="H85" s="188"/>
      <c r="I85" s="188"/>
      <c r="J85" s="189"/>
      <c r="K85" s="130"/>
      <c r="N85" s="129"/>
      <c r="R85" s="130"/>
      <c r="S85" s="130"/>
      <c r="T85" s="187"/>
      <c r="U85" s="187"/>
      <c r="V85" s="188"/>
      <c r="W85" s="188"/>
      <c r="X85" s="188"/>
      <c r="Y85" s="188"/>
      <c r="Z85" s="188"/>
      <c r="AC85" s="129"/>
      <c r="AE85" s="352"/>
      <c r="AF85" s="92" t="s">
        <v>68</v>
      </c>
      <c r="AG85" s="294"/>
      <c r="AH85" s="303">
        <v>2365</v>
      </c>
      <c r="AI85" s="294"/>
      <c r="AJ85" s="281">
        <v>78.83333333333333</v>
      </c>
      <c r="AK85" s="294">
        <v>0</v>
      </c>
      <c r="AL85" s="281">
        <v>59.125</v>
      </c>
    </row>
    <row r="86" spans="1:38" ht="16.5" thickBot="1">
      <c r="A86" s="190"/>
      <c r="B86" s="191"/>
      <c r="C86" s="149"/>
      <c r="D86" s="149"/>
      <c r="E86" s="192"/>
      <c r="F86" s="193"/>
      <c r="G86" s="193"/>
      <c r="H86" s="193"/>
      <c r="I86" s="194"/>
      <c r="J86" s="147"/>
      <c r="K86" s="148"/>
      <c r="N86" s="129"/>
      <c r="R86" s="190"/>
      <c r="S86" s="195"/>
      <c r="T86" s="149"/>
      <c r="U86" s="149"/>
      <c r="V86" s="192"/>
      <c r="W86" s="193"/>
      <c r="X86" s="193"/>
      <c r="Y86" s="193"/>
      <c r="Z86" s="194"/>
      <c r="AC86" s="129"/>
      <c r="AE86" s="265"/>
      <c r="AG86" s="292"/>
      <c r="AH86" s="282"/>
      <c r="AI86" s="292"/>
      <c r="AJ86" s="275"/>
      <c r="AK86" s="292"/>
      <c r="AL86" s="275"/>
    </row>
    <row r="87" spans="1:38" ht="16.5" customHeight="1" thickBot="1">
      <c r="A87" s="141"/>
      <c r="B87" s="141"/>
      <c r="C87" s="153"/>
      <c r="D87" s="151"/>
      <c r="E87" s="145"/>
      <c r="F87" s="145"/>
      <c r="G87" s="145"/>
      <c r="H87" s="145"/>
      <c r="I87" s="146"/>
      <c r="J87" s="223"/>
      <c r="R87" s="141"/>
      <c r="S87" s="141"/>
      <c r="T87" s="153"/>
      <c r="U87" s="154"/>
      <c r="V87" s="151"/>
      <c r="W87" s="145"/>
      <c r="X87" s="145"/>
      <c r="Y87" s="145"/>
      <c r="Z87" s="146"/>
      <c r="AE87" s="97"/>
      <c r="AG87" s="292"/>
      <c r="AH87" s="282"/>
      <c r="AI87" s="292"/>
      <c r="AJ87" s="275"/>
      <c r="AK87" s="292"/>
      <c r="AL87" s="275"/>
    </row>
    <row r="88" spans="1:38" ht="15.75">
      <c r="A88" s="141"/>
      <c r="B88" s="141" t="s">
        <v>83</v>
      </c>
      <c r="C88" s="153">
        <f aca="true" t="shared" si="38" ref="C88:C96">L88/28</f>
        <v>96.42857142857143</v>
      </c>
      <c r="D88" s="151">
        <f aca="true" t="shared" si="39" ref="D88:D96">N88/28</f>
        <v>83.57142857142857</v>
      </c>
      <c r="E88" s="145">
        <f aca="true" t="shared" si="40" ref="E88:E96">D88*2</f>
        <v>167.14285714285714</v>
      </c>
      <c r="F88" s="145">
        <f aca="true" t="shared" si="41" ref="F88:F96">D88*4</f>
        <v>334.2857142857143</v>
      </c>
      <c r="G88" s="145">
        <f aca="true" t="shared" si="42" ref="G88:G96">D88*7</f>
        <v>585</v>
      </c>
      <c r="H88" s="145">
        <f aca="true" t="shared" si="43" ref="H88:H96">D88*9</f>
        <v>752.1428571428571</v>
      </c>
      <c r="I88" s="146">
        <f aca="true" t="shared" si="44" ref="I88:I96">D88*14</f>
        <v>1170</v>
      </c>
      <c r="J88" s="224">
        <f aca="true" t="shared" si="45" ref="J88:J96">O88/28</f>
        <v>0</v>
      </c>
      <c r="L88" s="125">
        <f aca="true" t="shared" si="46" ref="L88:L96">M88+900</f>
        <v>2700</v>
      </c>
      <c r="M88" s="124">
        <v>1800</v>
      </c>
      <c r="N88" s="124">
        <f aca="true" t="shared" si="47" ref="N88:N95">M88*1.3</f>
        <v>2340</v>
      </c>
      <c r="R88" s="141"/>
      <c r="S88" s="141" t="s">
        <v>83</v>
      </c>
      <c r="T88" s="153">
        <f aca="true" t="shared" si="48" ref="T88:T96">AA88/40</f>
        <v>67.5</v>
      </c>
      <c r="U88" s="154">
        <f aca="true" t="shared" si="49" ref="U88:U96">AC88/40</f>
        <v>58.5</v>
      </c>
      <c r="V88" s="151">
        <f aca="true" t="shared" si="50" ref="V88:V96">U88*2</f>
        <v>117</v>
      </c>
      <c r="W88" s="145">
        <f aca="true" t="shared" si="51" ref="W88:W96">U88*4</f>
        <v>234</v>
      </c>
      <c r="X88" s="145">
        <f aca="true" t="shared" si="52" ref="X88:X96">U88*7</f>
        <v>409.5</v>
      </c>
      <c r="Y88" s="145">
        <f aca="true" t="shared" si="53" ref="Y88:Y96">U88*9</f>
        <v>526.5</v>
      </c>
      <c r="Z88" s="146">
        <f aca="true" t="shared" si="54" ref="Z88:Z96">U88*14</f>
        <v>819</v>
      </c>
      <c r="AA88" s="125">
        <f aca="true" t="shared" si="55" ref="AA88:AA96">AB88+900</f>
        <v>2700</v>
      </c>
      <c r="AB88" s="124">
        <v>1800</v>
      </c>
      <c r="AC88" s="124">
        <f aca="true" t="shared" si="56" ref="AC88:AC95">AB88*1.3</f>
        <v>2340</v>
      </c>
      <c r="AE88" s="116" t="s">
        <v>309</v>
      </c>
      <c r="AF88" s="287" t="s">
        <v>8</v>
      </c>
      <c r="AG88" s="286">
        <v>25842</v>
      </c>
      <c r="AH88" s="366">
        <v>4644</v>
      </c>
      <c r="AI88" s="286">
        <v>861.4</v>
      </c>
      <c r="AJ88" s="276">
        <v>154.8</v>
      </c>
      <c r="AK88" s="286">
        <v>646.05</v>
      </c>
      <c r="AL88" s="276">
        <v>116.1</v>
      </c>
    </row>
    <row r="89" spans="1:38" ht="15.75">
      <c r="A89" s="141"/>
      <c r="B89" s="141" t="s">
        <v>84</v>
      </c>
      <c r="C89" s="162">
        <f t="shared" si="38"/>
        <v>110.71428571428571</v>
      </c>
      <c r="D89" s="164">
        <f t="shared" si="39"/>
        <v>102.14285714285714</v>
      </c>
      <c r="E89" s="159">
        <f t="shared" si="40"/>
        <v>204.28571428571428</v>
      </c>
      <c r="F89" s="159">
        <f t="shared" si="41"/>
        <v>408.57142857142856</v>
      </c>
      <c r="G89" s="159">
        <f t="shared" si="42"/>
        <v>715</v>
      </c>
      <c r="H89" s="159">
        <f t="shared" si="43"/>
        <v>919.2857142857142</v>
      </c>
      <c r="I89" s="160">
        <f t="shared" si="44"/>
        <v>1430</v>
      </c>
      <c r="J89" s="225">
        <f t="shared" si="45"/>
        <v>0</v>
      </c>
      <c r="L89" s="125">
        <f t="shared" si="46"/>
        <v>3100</v>
      </c>
      <c r="M89" s="124">
        <v>2200</v>
      </c>
      <c r="N89" s="124">
        <f t="shared" si="47"/>
        <v>2860</v>
      </c>
      <c r="R89" s="141"/>
      <c r="S89" s="141" t="s">
        <v>84</v>
      </c>
      <c r="T89" s="162">
        <f t="shared" si="48"/>
        <v>77.5</v>
      </c>
      <c r="U89" s="163">
        <f t="shared" si="49"/>
        <v>71.5</v>
      </c>
      <c r="V89" s="164">
        <f t="shared" si="50"/>
        <v>143</v>
      </c>
      <c r="W89" s="159">
        <f t="shared" si="51"/>
        <v>286</v>
      </c>
      <c r="X89" s="159">
        <f t="shared" si="52"/>
        <v>500.5</v>
      </c>
      <c r="Y89" s="159">
        <f t="shared" si="53"/>
        <v>643.5</v>
      </c>
      <c r="Z89" s="160">
        <f t="shared" si="54"/>
        <v>1001</v>
      </c>
      <c r="AA89" s="125">
        <f t="shared" si="55"/>
        <v>3100</v>
      </c>
      <c r="AB89" s="124">
        <v>2200</v>
      </c>
      <c r="AC89" s="124">
        <f t="shared" si="56"/>
        <v>2860</v>
      </c>
      <c r="AE89" s="285"/>
      <c r="AF89" s="291" t="s">
        <v>14</v>
      </c>
      <c r="AG89" s="249">
        <v>25842</v>
      </c>
      <c r="AH89" s="250">
        <v>5598</v>
      </c>
      <c r="AI89" s="249">
        <v>861.4</v>
      </c>
      <c r="AJ89" s="251">
        <v>186.6</v>
      </c>
      <c r="AK89" s="249">
        <v>646.05</v>
      </c>
      <c r="AL89" s="251">
        <v>139.95</v>
      </c>
    </row>
    <row r="90" spans="1:38" ht="15.75">
      <c r="A90" s="199" t="s">
        <v>43</v>
      </c>
      <c r="B90" s="141" t="s">
        <v>85</v>
      </c>
      <c r="C90" s="162">
        <f t="shared" si="38"/>
        <v>128.57142857142858</v>
      </c>
      <c r="D90" s="164">
        <f t="shared" si="39"/>
        <v>125.35714285714286</v>
      </c>
      <c r="E90" s="159">
        <f t="shared" si="40"/>
        <v>250.71428571428572</v>
      </c>
      <c r="F90" s="159">
        <f t="shared" si="41"/>
        <v>501.42857142857144</v>
      </c>
      <c r="G90" s="159">
        <f t="shared" si="42"/>
        <v>877.5</v>
      </c>
      <c r="H90" s="159">
        <f t="shared" si="43"/>
        <v>1128.2142857142858</v>
      </c>
      <c r="I90" s="160">
        <f t="shared" si="44"/>
        <v>1755</v>
      </c>
      <c r="J90" s="225">
        <f t="shared" si="45"/>
        <v>0</v>
      </c>
      <c r="L90" s="125">
        <f t="shared" si="46"/>
        <v>3600</v>
      </c>
      <c r="M90" s="124">
        <v>2700</v>
      </c>
      <c r="N90" s="124">
        <f t="shared" si="47"/>
        <v>3510</v>
      </c>
      <c r="R90" s="199" t="s">
        <v>43</v>
      </c>
      <c r="S90" s="141" t="s">
        <v>85</v>
      </c>
      <c r="T90" s="162">
        <f t="shared" si="48"/>
        <v>90</v>
      </c>
      <c r="U90" s="163">
        <f t="shared" si="49"/>
        <v>87.75</v>
      </c>
      <c r="V90" s="164">
        <f t="shared" si="50"/>
        <v>175.5</v>
      </c>
      <c r="W90" s="159">
        <f t="shared" si="51"/>
        <v>351</v>
      </c>
      <c r="X90" s="159">
        <f t="shared" si="52"/>
        <v>614.25</v>
      </c>
      <c r="Y90" s="159">
        <f t="shared" si="53"/>
        <v>789.75</v>
      </c>
      <c r="Z90" s="160">
        <f t="shared" si="54"/>
        <v>1228.5</v>
      </c>
      <c r="AA90" s="125">
        <f t="shared" si="55"/>
        <v>3600</v>
      </c>
      <c r="AB90" s="124">
        <v>2700</v>
      </c>
      <c r="AC90" s="124">
        <f t="shared" si="56"/>
        <v>3510</v>
      </c>
      <c r="AE90" s="117" t="s">
        <v>42</v>
      </c>
      <c r="AF90" s="288" t="s">
        <v>310</v>
      </c>
      <c r="AG90" s="249">
        <v>25842</v>
      </c>
      <c r="AH90" s="250">
        <v>7662</v>
      </c>
      <c r="AI90" s="249">
        <v>861.4</v>
      </c>
      <c r="AJ90" s="251">
        <v>255.4</v>
      </c>
      <c r="AK90" s="249">
        <v>646.05</v>
      </c>
      <c r="AL90" s="251">
        <v>191.55</v>
      </c>
    </row>
    <row r="91" spans="1:38" ht="15.75">
      <c r="A91" s="200" t="s">
        <v>91</v>
      </c>
      <c r="B91" s="141" t="s">
        <v>86</v>
      </c>
      <c r="C91" s="162">
        <f t="shared" si="38"/>
        <v>128.57142857142858</v>
      </c>
      <c r="D91" s="164">
        <f t="shared" si="39"/>
        <v>125.35714285714286</v>
      </c>
      <c r="E91" s="159">
        <f t="shared" si="40"/>
        <v>250.71428571428572</v>
      </c>
      <c r="F91" s="159">
        <f t="shared" si="41"/>
        <v>501.42857142857144</v>
      </c>
      <c r="G91" s="159">
        <f t="shared" si="42"/>
        <v>877.5</v>
      </c>
      <c r="H91" s="159">
        <f t="shared" si="43"/>
        <v>1128.2142857142858</v>
      </c>
      <c r="I91" s="160">
        <f t="shared" si="44"/>
        <v>1755</v>
      </c>
      <c r="J91" s="225">
        <f t="shared" si="45"/>
        <v>0</v>
      </c>
      <c r="L91" s="125">
        <f t="shared" si="46"/>
        <v>3600</v>
      </c>
      <c r="M91" s="124">
        <v>2700</v>
      </c>
      <c r="N91" s="124">
        <f t="shared" si="47"/>
        <v>3510</v>
      </c>
      <c r="R91" s="200" t="s">
        <v>91</v>
      </c>
      <c r="S91" s="141" t="s">
        <v>86</v>
      </c>
      <c r="T91" s="162">
        <f t="shared" si="48"/>
        <v>90</v>
      </c>
      <c r="U91" s="163">
        <f t="shared" si="49"/>
        <v>87.75</v>
      </c>
      <c r="V91" s="164">
        <f t="shared" si="50"/>
        <v>175.5</v>
      </c>
      <c r="W91" s="159">
        <f t="shared" si="51"/>
        <v>351</v>
      </c>
      <c r="X91" s="159">
        <f t="shared" si="52"/>
        <v>614.25</v>
      </c>
      <c r="Y91" s="159">
        <f t="shared" si="53"/>
        <v>789.75</v>
      </c>
      <c r="Z91" s="160">
        <f t="shared" si="54"/>
        <v>1228.5</v>
      </c>
      <c r="AA91" s="125">
        <f t="shared" si="55"/>
        <v>3600</v>
      </c>
      <c r="AB91" s="124">
        <v>2700</v>
      </c>
      <c r="AC91" s="124">
        <f t="shared" si="56"/>
        <v>3510</v>
      </c>
      <c r="AE91" s="118" t="s">
        <v>155</v>
      </c>
      <c r="AF91" s="288" t="s">
        <v>9</v>
      </c>
      <c r="AG91" s="249">
        <v>25842</v>
      </c>
      <c r="AH91" s="250">
        <v>5724</v>
      </c>
      <c r="AI91" s="249">
        <v>861.4</v>
      </c>
      <c r="AJ91" s="251">
        <v>190.8</v>
      </c>
      <c r="AK91" s="249">
        <v>646.05</v>
      </c>
      <c r="AL91" s="251">
        <v>143.1</v>
      </c>
    </row>
    <row r="92" spans="1:38" ht="15.75">
      <c r="A92" s="141"/>
      <c r="B92" s="141" t="s">
        <v>83</v>
      </c>
      <c r="C92" s="153">
        <f t="shared" si="38"/>
        <v>96.42857142857143</v>
      </c>
      <c r="D92" s="151">
        <f t="shared" si="39"/>
        <v>83.57142857142857</v>
      </c>
      <c r="E92" s="145">
        <f t="shared" si="40"/>
        <v>167.14285714285714</v>
      </c>
      <c r="F92" s="145">
        <f t="shared" si="41"/>
        <v>334.2857142857143</v>
      </c>
      <c r="G92" s="145">
        <f t="shared" si="42"/>
        <v>585</v>
      </c>
      <c r="H92" s="145">
        <f t="shared" si="43"/>
        <v>752.1428571428571</v>
      </c>
      <c r="I92" s="146">
        <f t="shared" si="44"/>
        <v>1170</v>
      </c>
      <c r="J92" s="224">
        <f t="shared" si="45"/>
        <v>0</v>
      </c>
      <c r="L92" s="125">
        <f t="shared" si="46"/>
        <v>2700</v>
      </c>
      <c r="M92" s="124">
        <v>1800</v>
      </c>
      <c r="N92" s="124">
        <f t="shared" si="47"/>
        <v>2340</v>
      </c>
      <c r="R92" s="141"/>
      <c r="S92" s="141" t="s">
        <v>83</v>
      </c>
      <c r="T92" s="153">
        <f t="shared" si="48"/>
        <v>67.5</v>
      </c>
      <c r="U92" s="154">
        <f t="shared" si="49"/>
        <v>58.5</v>
      </c>
      <c r="V92" s="151">
        <f t="shared" si="50"/>
        <v>117</v>
      </c>
      <c r="W92" s="145">
        <f t="shared" si="51"/>
        <v>234</v>
      </c>
      <c r="X92" s="145">
        <f t="shared" si="52"/>
        <v>409.5</v>
      </c>
      <c r="Y92" s="145">
        <f t="shared" si="53"/>
        <v>526.5</v>
      </c>
      <c r="Z92" s="146">
        <f t="shared" si="54"/>
        <v>819</v>
      </c>
      <c r="AA92" s="125">
        <f t="shared" si="55"/>
        <v>2700</v>
      </c>
      <c r="AB92" s="124">
        <v>1800</v>
      </c>
      <c r="AC92" s="124">
        <f t="shared" si="56"/>
        <v>2340</v>
      </c>
      <c r="AE92" s="118" t="s">
        <v>311</v>
      </c>
      <c r="AF92" s="288" t="s">
        <v>312</v>
      </c>
      <c r="AG92" s="249">
        <v>25842</v>
      </c>
      <c r="AH92" s="250">
        <v>6678</v>
      </c>
      <c r="AI92" s="249">
        <v>861.4</v>
      </c>
      <c r="AJ92" s="251">
        <v>222.6</v>
      </c>
      <c r="AK92" s="249">
        <v>646.05</v>
      </c>
      <c r="AL92" s="251">
        <v>166.95</v>
      </c>
    </row>
    <row r="93" spans="1:38" ht="15.75">
      <c r="A93" s="141"/>
      <c r="B93" s="141" t="s">
        <v>84</v>
      </c>
      <c r="C93" s="162">
        <f t="shared" si="38"/>
        <v>110.71428571428571</v>
      </c>
      <c r="D93" s="164">
        <f t="shared" si="39"/>
        <v>102.14285714285714</v>
      </c>
      <c r="E93" s="159">
        <f t="shared" si="40"/>
        <v>204.28571428571428</v>
      </c>
      <c r="F93" s="159">
        <f t="shared" si="41"/>
        <v>408.57142857142856</v>
      </c>
      <c r="G93" s="159">
        <f t="shared" si="42"/>
        <v>715</v>
      </c>
      <c r="H93" s="159">
        <f t="shared" si="43"/>
        <v>919.2857142857142</v>
      </c>
      <c r="I93" s="160">
        <f t="shared" si="44"/>
        <v>1430</v>
      </c>
      <c r="J93" s="225">
        <f t="shared" si="45"/>
        <v>0</v>
      </c>
      <c r="L93" s="125">
        <f t="shared" si="46"/>
        <v>3100</v>
      </c>
      <c r="M93" s="124">
        <v>2200</v>
      </c>
      <c r="N93" s="124">
        <f t="shared" si="47"/>
        <v>2860</v>
      </c>
      <c r="R93" s="141"/>
      <c r="S93" s="141" t="s">
        <v>84</v>
      </c>
      <c r="T93" s="162">
        <f t="shared" si="48"/>
        <v>77.5</v>
      </c>
      <c r="U93" s="163">
        <f t="shared" si="49"/>
        <v>71.5</v>
      </c>
      <c r="V93" s="164">
        <f t="shared" si="50"/>
        <v>143</v>
      </c>
      <c r="W93" s="159">
        <f t="shared" si="51"/>
        <v>286</v>
      </c>
      <c r="X93" s="159">
        <f t="shared" si="52"/>
        <v>500.5</v>
      </c>
      <c r="Y93" s="159">
        <f t="shared" si="53"/>
        <v>643.5</v>
      </c>
      <c r="Z93" s="160">
        <f t="shared" si="54"/>
        <v>1001</v>
      </c>
      <c r="AA93" s="125">
        <f t="shared" si="55"/>
        <v>3100</v>
      </c>
      <c r="AB93" s="124">
        <v>2200</v>
      </c>
      <c r="AC93" s="124">
        <f t="shared" si="56"/>
        <v>2860</v>
      </c>
      <c r="AE93" s="118"/>
      <c r="AF93" s="288" t="s">
        <v>313</v>
      </c>
      <c r="AG93" s="249">
        <v>25842</v>
      </c>
      <c r="AH93" s="250">
        <v>8742</v>
      </c>
      <c r="AI93" s="249">
        <v>861.4</v>
      </c>
      <c r="AJ93" s="251">
        <v>291.4</v>
      </c>
      <c r="AK93" s="249">
        <v>646.05</v>
      </c>
      <c r="AL93" s="251">
        <v>218.55</v>
      </c>
    </row>
    <row r="94" spans="1:38" ht="16.5" thickBot="1">
      <c r="A94" s="199" t="s">
        <v>43</v>
      </c>
      <c r="B94" s="141" t="s">
        <v>85</v>
      </c>
      <c r="C94" s="162">
        <f t="shared" si="38"/>
        <v>128.57142857142858</v>
      </c>
      <c r="D94" s="164">
        <f t="shared" si="39"/>
        <v>125.35714285714286</v>
      </c>
      <c r="E94" s="159">
        <f t="shared" si="40"/>
        <v>250.71428571428572</v>
      </c>
      <c r="F94" s="159">
        <f t="shared" si="41"/>
        <v>501.42857142857144</v>
      </c>
      <c r="G94" s="159">
        <f t="shared" si="42"/>
        <v>877.5</v>
      </c>
      <c r="H94" s="159">
        <f t="shared" si="43"/>
        <v>1128.2142857142858</v>
      </c>
      <c r="I94" s="160">
        <f t="shared" si="44"/>
        <v>1755</v>
      </c>
      <c r="J94" s="225">
        <f t="shared" si="45"/>
        <v>0</v>
      </c>
      <c r="L94" s="125">
        <f t="shared" si="46"/>
        <v>3600</v>
      </c>
      <c r="M94" s="124">
        <v>2700</v>
      </c>
      <c r="N94" s="124">
        <f t="shared" si="47"/>
        <v>3510</v>
      </c>
      <c r="R94" s="199" t="s">
        <v>43</v>
      </c>
      <c r="S94" s="141" t="s">
        <v>85</v>
      </c>
      <c r="T94" s="162">
        <f t="shared" si="48"/>
        <v>90</v>
      </c>
      <c r="U94" s="163">
        <f t="shared" si="49"/>
        <v>87.75</v>
      </c>
      <c r="V94" s="164">
        <f t="shared" si="50"/>
        <v>175.5</v>
      </c>
      <c r="W94" s="159">
        <f t="shared" si="51"/>
        <v>351</v>
      </c>
      <c r="X94" s="159">
        <f t="shared" si="52"/>
        <v>614.25</v>
      </c>
      <c r="Y94" s="159">
        <f t="shared" si="53"/>
        <v>789.75</v>
      </c>
      <c r="Z94" s="160">
        <f t="shared" si="54"/>
        <v>1228.5</v>
      </c>
      <c r="AA94" s="125">
        <f t="shared" si="55"/>
        <v>3600</v>
      </c>
      <c r="AB94" s="124">
        <v>2700</v>
      </c>
      <c r="AC94" s="124">
        <f t="shared" si="56"/>
        <v>3510</v>
      </c>
      <c r="AE94" s="220"/>
      <c r="AF94" s="359" t="s">
        <v>314</v>
      </c>
      <c r="AG94" s="257">
        <v>25842</v>
      </c>
      <c r="AH94" s="258">
        <v>11056.5</v>
      </c>
      <c r="AI94" s="257">
        <v>861.4</v>
      </c>
      <c r="AJ94" s="259">
        <v>368.55</v>
      </c>
      <c r="AK94" s="257">
        <v>646.05</v>
      </c>
      <c r="AL94" s="259">
        <v>276.4125</v>
      </c>
    </row>
    <row r="95" spans="1:38" ht="16.5" thickTop="1">
      <c r="A95" s="200" t="s">
        <v>91</v>
      </c>
      <c r="B95" s="141" t="s">
        <v>86</v>
      </c>
      <c r="C95" s="162">
        <f t="shared" si="38"/>
        <v>128.57142857142858</v>
      </c>
      <c r="D95" s="164">
        <f t="shared" si="39"/>
        <v>125.35714285714286</v>
      </c>
      <c r="E95" s="159">
        <f t="shared" si="40"/>
        <v>250.71428571428572</v>
      </c>
      <c r="F95" s="159">
        <f t="shared" si="41"/>
        <v>501.42857142857144</v>
      </c>
      <c r="G95" s="159">
        <f t="shared" si="42"/>
        <v>877.5</v>
      </c>
      <c r="H95" s="159">
        <f t="shared" si="43"/>
        <v>1128.2142857142858</v>
      </c>
      <c r="I95" s="160">
        <f t="shared" si="44"/>
        <v>1755</v>
      </c>
      <c r="J95" s="225">
        <f t="shared" si="45"/>
        <v>0</v>
      </c>
      <c r="L95" s="125">
        <f t="shared" si="46"/>
        <v>3600</v>
      </c>
      <c r="M95" s="124">
        <v>2700</v>
      </c>
      <c r="N95" s="124">
        <f t="shared" si="47"/>
        <v>3510</v>
      </c>
      <c r="R95" s="200" t="s">
        <v>91</v>
      </c>
      <c r="S95" s="141" t="s">
        <v>86</v>
      </c>
      <c r="T95" s="162">
        <f t="shared" si="48"/>
        <v>90</v>
      </c>
      <c r="U95" s="163">
        <f t="shared" si="49"/>
        <v>87.75</v>
      </c>
      <c r="V95" s="164">
        <f t="shared" si="50"/>
        <v>175.5</v>
      </c>
      <c r="W95" s="159">
        <f t="shared" si="51"/>
        <v>351</v>
      </c>
      <c r="X95" s="159">
        <f t="shared" si="52"/>
        <v>614.25</v>
      </c>
      <c r="Y95" s="159">
        <f t="shared" si="53"/>
        <v>789.75</v>
      </c>
      <c r="Z95" s="160">
        <f t="shared" si="54"/>
        <v>1228.5</v>
      </c>
      <c r="AA95" s="125">
        <f t="shared" si="55"/>
        <v>3600</v>
      </c>
      <c r="AB95" s="124">
        <v>2700</v>
      </c>
      <c r="AC95" s="124">
        <f t="shared" si="56"/>
        <v>3510</v>
      </c>
      <c r="AE95" s="117" t="s">
        <v>168</v>
      </c>
      <c r="AF95" s="287" t="s">
        <v>8</v>
      </c>
      <c r="AG95" s="260">
        <v>25842</v>
      </c>
      <c r="AH95" s="261">
        <v>6168</v>
      </c>
      <c r="AI95" s="260">
        <v>861.4</v>
      </c>
      <c r="AJ95" s="262">
        <v>205.6</v>
      </c>
      <c r="AK95" s="260">
        <v>646.05</v>
      </c>
      <c r="AL95" s="262">
        <v>154.2</v>
      </c>
    </row>
    <row r="96" spans="1:38" ht="15.75">
      <c r="A96" s="200" t="s">
        <v>92</v>
      </c>
      <c r="B96" s="141" t="s">
        <v>87</v>
      </c>
      <c r="C96" s="162">
        <f t="shared" si="38"/>
        <v>169.64285714285714</v>
      </c>
      <c r="D96" s="164">
        <f t="shared" si="39"/>
        <v>165</v>
      </c>
      <c r="E96" s="159">
        <f t="shared" si="40"/>
        <v>330</v>
      </c>
      <c r="F96" s="159">
        <f t="shared" si="41"/>
        <v>660</v>
      </c>
      <c r="G96" s="159">
        <f t="shared" si="42"/>
        <v>1155</v>
      </c>
      <c r="H96" s="159">
        <f t="shared" si="43"/>
        <v>1485</v>
      </c>
      <c r="I96" s="160">
        <f t="shared" si="44"/>
        <v>2310</v>
      </c>
      <c r="J96" s="225">
        <f t="shared" si="45"/>
        <v>0</v>
      </c>
      <c r="L96" s="125">
        <f t="shared" si="46"/>
        <v>4750</v>
      </c>
      <c r="M96" s="124">
        <v>3850</v>
      </c>
      <c r="N96" s="124">
        <f>M96*1.2</f>
        <v>4620</v>
      </c>
      <c r="R96" s="200" t="s">
        <v>92</v>
      </c>
      <c r="S96" s="141" t="s">
        <v>87</v>
      </c>
      <c r="T96" s="162">
        <f t="shared" si="48"/>
        <v>118.75</v>
      </c>
      <c r="U96" s="163">
        <f t="shared" si="49"/>
        <v>115.5</v>
      </c>
      <c r="V96" s="164">
        <f t="shared" si="50"/>
        <v>231</v>
      </c>
      <c r="W96" s="159">
        <f t="shared" si="51"/>
        <v>462</v>
      </c>
      <c r="X96" s="159">
        <f t="shared" si="52"/>
        <v>808.5</v>
      </c>
      <c r="Y96" s="159">
        <f t="shared" si="53"/>
        <v>1039.5</v>
      </c>
      <c r="Z96" s="160">
        <f t="shared" si="54"/>
        <v>1617</v>
      </c>
      <c r="AA96" s="125">
        <f t="shared" si="55"/>
        <v>4750</v>
      </c>
      <c r="AB96" s="124">
        <v>3850</v>
      </c>
      <c r="AC96" s="124">
        <f>AB96*1.2</f>
        <v>4620</v>
      </c>
      <c r="AE96" s="118" t="s">
        <v>315</v>
      </c>
      <c r="AF96" s="291" t="s">
        <v>14</v>
      </c>
      <c r="AG96" s="249">
        <v>25842</v>
      </c>
      <c r="AH96" s="250">
        <v>7440</v>
      </c>
      <c r="AI96" s="249">
        <v>861.4</v>
      </c>
      <c r="AJ96" s="251">
        <v>248</v>
      </c>
      <c r="AK96" s="249">
        <v>646.05</v>
      </c>
      <c r="AL96" s="251">
        <v>186</v>
      </c>
    </row>
    <row r="97" spans="1:38" s="247" customFormat="1" ht="15.75">
      <c r="A97" s="243"/>
      <c r="B97" s="243"/>
      <c r="C97" s="244"/>
      <c r="D97" s="244"/>
      <c r="E97" s="245"/>
      <c r="F97" s="245"/>
      <c r="G97" s="245"/>
      <c r="H97" s="245"/>
      <c r="I97" s="245"/>
      <c r="J97" s="246"/>
      <c r="K97" s="243"/>
      <c r="N97" s="248"/>
      <c r="R97" s="243"/>
      <c r="S97" s="243"/>
      <c r="T97" s="244"/>
      <c r="U97" s="244"/>
      <c r="V97" s="245"/>
      <c r="W97" s="245"/>
      <c r="X97" s="245"/>
      <c r="Y97" s="245"/>
      <c r="Z97" s="245"/>
      <c r="AC97" s="248" t="s">
        <v>170</v>
      </c>
      <c r="AE97" s="118" t="s">
        <v>316</v>
      </c>
      <c r="AF97" s="288" t="s">
        <v>310</v>
      </c>
      <c r="AG97" s="249">
        <v>25842</v>
      </c>
      <c r="AH97" s="250">
        <v>9570</v>
      </c>
      <c r="AI97" s="249">
        <v>861.4</v>
      </c>
      <c r="AJ97" s="251">
        <v>319</v>
      </c>
      <c r="AK97" s="249">
        <v>646.05</v>
      </c>
      <c r="AL97" s="251">
        <v>239.25</v>
      </c>
    </row>
    <row r="98" spans="30:38" ht="15.75">
      <c r="AD98" s="218"/>
      <c r="AE98" s="118" t="s">
        <v>317</v>
      </c>
      <c r="AF98" s="288" t="s">
        <v>9</v>
      </c>
      <c r="AG98" s="295">
        <v>25842</v>
      </c>
      <c r="AH98" s="250">
        <v>7248</v>
      </c>
      <c r="AI98" s="249">
        <v>861.4</v>
      </c>
      <c r="AJ98" s="251">
        <v>241.6</v>
      </c>
      <c r="AK98" s="249">
        <v>646.05</v>
      </c>
      <c r="AL98" s="251">
        <v>181.2</v>
      </c>
    </row>
    <row r="99" spans="30:38" ht="15.75">
      <c r="AD99" s="218"/>
      <c r="AE99" s="118" t="s">
        <v>318</v>
      </c>
      <c r="AF99" s="288" t="s">
        <v>312</v>
      </c>
      <c r="AG99" s="295">
        <v>25842</v>
      </c>
      <c r="AH99" s="250">
        <v>8520</v>
      </c>
      <c r="AI99" s="249">
        <v>861.4</v>
      </c>
      <c r="AJ99" s="251">
        <v>284</v>
      </c>
      <c r="AK99" s="249">
        <v>646.05</v>
      </c>
      <c r="AL99" s="251">
        <v>213</v>
      </c>
    </row>
    <row r="100" spans="30:38" ht="15.75">
      <c r="AD100" s="218"/>
      <c r="AE100" s="118"/>
      <c r="AF100" s="288" t="s">
        <v>313</v>
      </c>
      <c r="AG100" s="295">
        <v>25842</v>
      </c>
      <c r="AH100" s="250">
        <v>10650</v>
      </c>
      <c r="AI100" s="249">
        <v>861.4</v>
      </c>
      <c r="AJ100" s="251">
        <v>355</v>
      </c>
      <c r="AK100" s="249">
        <v>646.05</v>
      </c>
      <c r="AL100" s="251">
        <v>266.25</v>
      </c>
    </row>
    <row r="101" spans="30:38" ht="16.5" thickBot="1">
      <c r="AD101" s="218"/>
      <c r="AE101" s="220"/>
      <c r="AF101" s="359" t="s">
        <v>314</v>
      </c>
      <c r="AG101" s="388">
        <v>25842</v>
      </c>
      <c r="AH101" s="258">
        <v>13589.55</v>
      </c>
      <c r="AI101" s="257">
        <v>861.4</v>
      </c>
      <c r="AJ101" s="259">
        <v>452.98499999999996</v>
      </c>
      <c r="AK101" s="257">
        <v>646.05</v>
      </c>
      <c r="AL101" s="259">
        <v>266.25</v>
      </c>
    </row>
    <row r="102" spans="30:38" ht="16.5" thickTop="1">
      <c r="AD102" s="218"/>
      <c r="AE102" s="117" t="s">
        <v>135</v>
      </c>
      <c r="AF102" s="291" t="s">
        <v>8</v>
      </c>
      <c r="AG102" s="387">
        <v>11210</v>
      </c>
      <c r="AH102" s="261">
        <v>10008</v>
      </c>
      <c r="AI102" s="260">
        <v>373.6666666666667</v>
      </c>
      <c r="AJ102" s="262">
        <v>333.6</v>
      </c>
      <c r="AK102" s="260">
        <v>280.25</v>
      </c>
      <c r="AL102" s="262">
        <v>250.2</v>
      </c>
    </row>
    <row r="103" spans="30:38" ht="15.75">
      <c r="AD103" s="218"/>
      <c r="AE103" s="118" t="s">
        <v>319</v>
      </c>
      <c r="AF103" s="291" t="s">
        <v>14</v>
      </c>
      <c r="AG103" s="295">
        <v>12980</v>
      </c>
      <c r="AH103" s="250">
        <v>11484</v>
      </c>
      <c r="AI103" s="249">
        <v>432.6666666666667</v>
      </c>
      <c r="AJ103" s="251">
        <v>382.8</v>
      </c>
      <c r="AK103" s="249">
        <v>324.5</v>
      </c>
      <c r="AL103" s="251">
        <v>287.1</v>
      </c>
    </row>
    <row r="104" spans="30:38" ht="15.75">
      <c r="AD104" s="218"/>
      <c r="AE104" s="118" t="s">
        <v>320</v>
      </c>
      <c r="AF104" s="288" t="s">
        <v>310</v>
      </c>
      <c r="AG104" s="295">
        <v>14750</v>
      </c>
      <c r="AH104" s="250">
        <v>14040</v>
      </c>
      <c r="AI104" s="249">
        <v>491.6666666666667</v>
      </c>
      <c r="AJ104" s="251">
        <v>468</v>
      </c>
      <c r="AK104" s="249">
        <v>368.75</v>
      </c>
      <c r="AL104" s="251">
        <v>351</v>
      </c>
    </row>
    <row r="105" spans="30:38" ht="15.75">
      <c r="AD105" s="218"/>
      <c r="AE105" s="117" t="s">
        <v>321</v>
      </c>
      <c r="AF105" s="288" t="s">
        <v>9</v>
      </c>
      <c r="AG105" s="295">
        <v>10030</v>
      </c>
      <c r="AH105" s="250">
        <v>11088</v>
      </c>
      <c r="AI105" s="249">
        <v>334.3333333333333</v>
      </c>
      <c r="AJ105" s="251">
        <v>369.6</v>
      </c>
      <c r="AK105" s="249">
        <v>250.75</v>
      </c>
      <c r="AL105" s="251">
        <v>277.2</v>
      </c>
    </row>
    <row r="106" spans="30:38" ht="15.75">
      <c r="AD106" s="218"/>
      <c r="AE106" s="118" t="s">
        <v>322</v>
      </c>
      <c r="AF106" s="288" t="s">
        <v>312</v>
      </c>
      <c r="AG106" s="295">
        <v>12390</v>
      </c>
      <c r="AH106" s="250">
        <v>12564</v>
      </c>
      <c r="AI106" s="249">
        <v>413</v>
      </c>
      <c r="AJ106" s="251">
        <v>418.8</v>
      </c>
      <c r="AK106" s="249">
        <v>309.75</v>
      </c>
      <c r="AL106" s="251">
        <v>314.1</v>
      </c>
    </row>
    <row r="107" spans="30:38" ht="15.75">
      <c r="AD107" s="218"/>
      <c r="AE107" s="118"/>
      <c r="AF107" s="288" t="s">
        <v>313</v>
      </c>
      <c r="AG107" s="295">
        <v>12390</v>
      </c>
      <c r="AH107" s="250">
        <v>15120</v>
      </c>
      <c r="AI107" s="249">
        <v>413</v>
      </c>
      <c r="AJ107" s="251">
        <v>504</v>
      </c>
      <c r="AK107" s="249">
        <v>309.75</v>
      </c>
      <c r="AL107" s="251">
        <v>378</v>
      </c>
    </row>
    <row r="108" spans="30:38" ht="16.5" thickBot="1">
      <c r="AD108" s="218"/>
      <c r="AE108" s="118" t="s">
        <v>323</v>
      </c>
      <c r="AF108" s="359" t="s">
        <v>314</v>
      </c>
      <c r="AG108" s="388">
        <v>14750</v>
      </c>
      <c r="AH108" s="258">
        <v>18164.25</v>
      </c>
      <c r="AI108" s="257">
        <v>491.6666666666667</v>
      </c>
      <c r="AJ108" s="259">
        <v>605.475</v>
      </c>
      <c r="AK108" s="257">
        <v>368.75</v>
      </c>
      <c r="AL108" s="259">
        <v>454.10625</v>
      </c>
    </row>
    <row r="109" spans="30:38" ht="16.5" thickTop="1">
      <c r="AD109" s="218"/>
      <c r="AE109" s="308"/>
      <c r="AF109" s="90" t="s">
        <v>324</v>
      </c>
      <c r="AG109" s="387">
        <v>0</v>
      </c>
      <c r="AH109" s="261">
        <v>0</v>
      </c>
      <c r="AI109" s="260"/>
      <c r="AJ109" s="262">
        <v>0</v>
      </c>
      <c r="AK109" s="260"/>
      <c r="AL109" s="262">
        <v>0</v>
      </c>
    </row>
    <row r="110" spans="30:38" ht="15.75">
      <c r="AD110" s="218"/>
      <c r="AE110" s="99"/>
      <c r="AF110" s="90" t="s">
        <v>325</v>
      </c>
      <c r="AG110" s="295"/>
      <c r="AH110" s="250">
        <v>2090</v>
      </c>
      <c r="AI110" s="249"/>
      <c r="AJ110" s="251">
        <v>69.66666666666667</v>
      </c>
      <c r="AK110" s="249"/>
      <c r="AL110" s="251">
        <v>52.25</v>
      </c>
    </row>
    <row r="111" spans="30:38" ht="16.5" thickBot="1">
      <c r="AD111" s="218"/>
      <c r="AE111" s="310"/>
      <c r="AF111" s="92" t="s">
        <v>326</v>
      </c>
      <c r="AG111" s="316"/>
      <c r="AH111" s="303">
        <v>2420</v>
      </c>
      <c r="AI111" s="294"/>
      <c r="AJ111" s="281">
        <v>80.66666666666667</v>
      </c>
      <c r="AK111" s="294"/>
      <c r="AL111" s="281">
        <v>60.5</v>
      </c>
    </row>
    <row r="112" spans="30:38" ht="16.5" thickBot="1">
      <c r="AD112" s="218"/>
      <c r="AG112" s="292"/>
      <c r="AH112" s="282"/>
      <c r="AI112" s="292"/>
      <c r="AJ112" s="275"/>
      <c r="AK112" s="292"/>
      <c r="AL112" s="275"/>
    </row>
    <row r="113" spans="30:38" ht="15.75">
      <c r="AD113" s="218"/>
      <c r="AE113" s="116" t="s">
        <v>327</v>
      </c>
      <c r="AF113" s="121" t="s">
        <v>106</v>
      </c>
      <c r="AG113" s="389">
        <v>13600</v>
      </c>
      <c r="AH113" s="276">
        <v>4080</v>
      </c>
      <c r="AI113" s="286">
        <v>453.3333333333333</v>
      </c>
      <c r="AJ113" s="276">
        <v>136</v>
      </c>
      <c r="AK113" s="286">
        <v>340</v>
      </c>
      <c r="AL113" s="276">
        <v>102</v>
      </c>
    </row>
    <row r="114" spans="30:38" ht="15.75">
      <c r="AD114" s="218"/>
      <c r="AE114" s="117" t="s">
        <v>328</v>
      </c>
      <c r="AF114" s="271" t="s">
        <v>106</v>
      </c>
      <c r="AG114" s="295">
        <v>8000</v>
      </c>
      <c r="AH114" s="251">
        <v>4440</v>
      </c>
      <c r="AI114" s="249">
        <v>266.6666666666667</v>
      </c>
      <c r="AJ114" s="251">
        <v>148</v>
      </c>
      <c r="AK114" s="249">
        <v>200</v>
      </c>
      <c r="AL114" s="251">
        <v>111</v>
      </c>
    </row>
    <row r="115" spans="30:38" ht="15.75">
      <c r="AD115" s="218"/>
      <c r="AE115" s="118" t="s">
        <v>329</v>
      </c>
      <c r="AF115" s="271" t="s">
        <v>129</v>
      </c>
      <c r="AG115" s="295">
        <v>13600</v>
      </c>
      <c r="AH115" s="262">
        <v>5125</v>
      </c>
      <c r="AI115" s="260">
        <v>453.3333333333333</v>
      </c>
      <c r="AJ115" s="262">
        <v>170.83333333333334</v>
      </c>
      <c r="AK115" s="260">
        <v>340</v>
      </c>
      <c r="AL115" s="262">
        <v>128.125</v>
      </c>
    </row>
    <row r="116" spans="30:38" ht="16.5" thickBot="1">
      <c r="AD116" s="218"/>
      <c r="AE116" s="119"/>
      <c r="AF116" s="101" t="s">
        <v>129</v>
      </c>
      <c r="AG116" s="388">
        <v>13600</v>
      </c>
      <c r="AH116" s="259">
        <v>5500</v>
      </c>
      <c r="AI116" s="257">
        <v>453.3333333333333</v>
      </c>
      <c r="AJ116" s="259">
        <v>183.33333333333334</v>
      </c>
      <c r="AK116" s="257">
        <v>340</v>
      </c>
      <c r="AL116" s="259">
        <v>137.5</v>
      </c>
    </row>
    <row r="117" spans="30:38" ht="16.5" thickTop="1">
      <c r="AD117" s="218"/>
      <c r="AE117" s="117" t="s">
        <v>330</v>
      </c>
      <c r="AF117" s="271" t="s">
        <v>106</v>
      </c>
      <c r="AG117" s="387">
        <v>14400</v>
      </c>
      <c r="AH117" s="262">
        <v>5640</v>
      </c>
      <c r="AI117" s="260">
        <v>480</v>
      </c>
      <c r="AJ117" s="262">
        <v>188</v>
      </c>
      <c r="AK117" s="260">
        <v>360</v>
      </c>
      <c r="AL117" s="262">
        <v>141</v>
      </c>
    </row>
    <row r="118" spans="30:38" ht="15.75">
      <c r="AD118" s="218"/>
      <c r="AE118" s="118" t="s">
        <v>331</v>
      </c>
      <c r="AF118" s="271" t="s">
        <v>106</v>
      </c>
      <c r="AG118" s="295">
        <v>8800</v>
      </c>
      <c r="AH118" s="251">
        <v>6240</v>
      </c>
      <c r="AI118" s="249">
        <v>293.3333333333333</v>
      </c>
      <c r="AJ118" s="251">
        <v>208</v>
      </c>
      <c r="AK118" s="249">
        <v>220</v>
      </c>
      <c r="AL118" s="251">
        <v>156</v>
      </c>
    </row>
    <row r="119" spans="30:38" ht="15.75">
      <c r="AD119" s="218"/>
      <c r="AE119" s="99"/>
      <c r="AF119" s="271" t="s">
        <v>129</v>
      </c>
      <c r="AG119" s="295">
        <v>8800</v>
      </c>
      <c r="AH119" s="251">
        <v>6750</v>
      </c>
      <c r="AI119" s="249">
        <v>293.3333333333333</v>
      </c>
      <c r="AJ119" s="251">
        <v>225</v>
      </c>
      <c r="AK119" s="249">
        <v>220</v>
      </c>
      <c r="AL119" s="251">
        <v>168.75</v>
      </c>
    </row>
    <row r="120" spans="30:38" ht="16.5" thickBot="1">
      <c r="AD120" s="218"/>
      <c r="AE120" s="119"/>
      <c r="AF120" s="101" t="s">
        <v>129</v>
      </c>
      <c r="AG120" s="388">
        <v>8800</v>
      </c>
      <c r="AH120" s="259">
        <v>7375</v>
      </c>
      <c r="AI120" s="257">
        <v>293.3333333333333</v>
      </c>
      <c r="AJ120" s="259">
        <v>245.83333333333334</v>
      </c>
      <c r="AK120" s="257">
        <v>220</v>
      </c>
      <c r="AL120" s="259">
        <v>184.375</v>
      </c>
    </row>
    <row r="121" spans="30:38" ht="16.5" thickTop="1">
      <c r="AD121" s="218"/>
      <c r="AE121" s="117" t="s">
        <v>332</v>
      </c>
      <c r="AF121" s="271" t="s">
        <v>106</v>
      </c>
      <c r="AG121" s="387">
        <v>14400</v>
      </c>
      <c r="AH121" s="262">
        <v>8040</v>
      </c>
      <c r="AI121" s="260">
        <v>480</v>
      </c>
      <c r="AJ121" s="262">
        <v>268</v>
      </c>
      <c r="AK121" s="260">
        <v>360</v>
      </c>
      <c r="AL121" s="262">
        <v>201</v>
      </c>
    </row>
    <row r="122" spans="30:38" ht="15.75">
      <c r="AD122" s="218"/>
      <c r="AE122" s="118" t="s">
        <v>333</v>
      </c>
      <c r="AF122" s="271" t="s">
        <v>106</v>
      </c>
      <c r="AG122" s="295">
        <v>8800</v>
      </c>
      <c r="AH122" s="251">
        <v>9120</v>
      </c>
      <c r="AI122" s="249">
        <v>293.3333333333333</v>
      </c>
      <c r="AJ122" s="251">
        <v>304</v>
      </c>
      <c r="AK122" s="249">
        <v>220</v>
      </c>
      <c r="AL122" s="251">
        <v>228</v>
      </c>
    </row>
    <row r="123" spans="30:38" ht="15.75">
      <c r="AD123" s="218"/>
      <c r="AE123" s="99"/>
      <c r="AF123" s="271" t="s">
        <v>129</v>
      </c>
      <c r="AG123" s="295">
        <v>8800</v>
      </c>
      <c r="AH123" s="251">
        <v>9250</v>
      </c>
      <c r="AI123" s="249">
        <v>293.3333333333333</v>
      </c>
      <c r="AJ123" s="251">
        <v>308.3333333333333</v>
      </c>
      <c r="AK123" s="249">
        <v>220</v>
      </c>
      <c r="AL123" s="251">
        <v>231.25</v>
      </c>
    </row>
    <row r="124" spans="30:38" ht="16.5" thickBot="1">
      <c r="AD124" s="218"/>
      <c r="AE124" s="119"/>
      <c r="AF124" s="119" t="s">
        <v>129</v>
      </c>
      <c r="AG124" s="388">
        <v>8800</v>
      </c>
      <c r="AH124" s="259">
        <v>10375</v>
      </c>
      <c r="AI124" s="257">
        <v>293.3333333333333</v>
      </c>
      <c r="AJ124" s="259">
        <v>345.8333333333333</v>
      </c>
      <c r="AK124" s="257">
        <v>220</v>
      </c>
      <c r="AL124" s="259">
        <v>259.375</v>
      </c>
    </row>
    <row r="125" spans="30:38" ht="17.25" thickBot="1" thickTop="1">
      <c r="AD125" s="218"/>
      <c r="AE125" s="310"/>
      <c r="AF125" s="310" t="s">
        <v>250</v>
      </c>
      <c r="AG125" s="390"/>
      <c r="AH125" s="363">
        <v>1650.0000000000002</v>
      </c>
      <c r="AI125" s="361"/>
      <c r="AJ125" s="363">
        <v>55.00000000000001</v>
      </c>
      <c r="AK125" s="361"/>
      <c r="AL125" s="363">
        <v>41.25000000000001</v>
      </c>
    </row>
    <row r="126" spans="30:38" ht="16.5" thickBot="1">
      <c r="AD126" s="218"/>
      <c r="AG126" s="292"/>
      <c r="AH126" s="282"/>
      <c r="AI126" s="292"/>
      <c r="AJ126" s="275"/>
      <c r="AK126" s="292"/>
      <c r="AL126" s="275"/>
    </row>
    <row r="127" spans="30:38" ht="15.75">
      <c r="AD127" s="217"/>
      <c r="AE127" s="116" t="s">
        <v>334</v>
      </c>
      <c r="AF127" s="121" t="s">
        <v>335</v>
      </c>
      <c r="AG127" s="286">
        <v>8800</v>
      </c>
      <c r="AH127" s="366">
        <v>3625</v>
      </c>
      <c r="AI127" s="286">
        <v>293.3333333333333</v>
      </c>
      <c r="AJ127" s="276">
        <v>120.83333333333333</v>
      </c>
      <c r="AK127" s="286">
        <v>220</v>
      </c>
      <c r="AL127" s="276">
        <v>90.625</v>
      </c>
    </row>
    <row r="128" spans="30:38" ht="15.75">
      <c r="AD128" s="217"/>
      <c r="AE128" s="117" t="s">
        <v>336</v>
      </c>
      <c r="AF128" s="270" t="s">
        <v>126</v>
      </c>
      <c r="AG128" s="249">
        <v>9400</v>
      </c>
      <c r="AH128" s="250">
        <v>4680</v>
      </c>
      <c r="AI128" s="249">
        <v>313.3333333333333</v>
      </c>
      <c r="AJ128" s="251">
        <v>156</v>
      </c>
      <c r="AK128" s="249">
        <v>235</v>
      </c>
      <c r="AL128" s="251">
        <v>117</v>
      </c>
    </row>
    <row r="129" spans="31:38" ht="16.5" thickBot="1">
      <c r="AE129" s="278" t="s">
        <v>337</v>
      </c>
      <c r="AF129" s="119" t="s">
        <v>250</v>
      </c>
      <c r="AG129" s="257"/>
      <c r="AH129" s="258">
        <v>605</v>
      </c>
      <c r="AI129" s="257"/>
      <c r="AJ129" s="259">
        <v>20.166666666666668</v>
      </c>
      <c r="AK129" s="257"/>
      <c r="AL129" s="259">
        <v>15.125</v>
      </c>
    </row>
    <row r="130" spans="31:38" ht="17.25" thickBot="1" thickTop="1">
      <c r="AE130" s="117" t="s">
        <v>338</v>
      </c>
      <c r="AF130" s="271" t="s">
        <v>335</v>
      </c>
      <c r="AG130" s="292">
        <v>3600</v>
      </c>
      <c r="AH130" s="282">
        <v>4320</v>
      </c>
      <c r="AI130" s="292">
        <v>430</v>
      </c>
      <c r="AJ130" s="275">
        <v>144</v>
      </c>
      <c r="AK130" s="292">
        <v>322.5</v>
      </c>
      <c r="AL130" s="275">
        <v>108</v>
      </c>
    </row>
    <row r="131" spans="1:38" ht="15.75">
      <c r="A131" s="190" t="s">
        <v>74</v>
      </c>
      <c r="B131" s="226" t="s">
        <v>64</v>
      </c>
      <c r="C131" s="149">
        <f aca="true" t="shared" si="57" ref="C131:C152">L131/28</f>
        <v>85.71428571428571</v>
      </c>
      <c r="D131" s="192">
        <f aca="true" t="shared" si="58" ref="D131:D152">N131/28</f>
        <v>84.85714285714286</v>
      </c>
      <c r="E131" s="193">
        <f aca="true" t="shared" si="59" ref="E131:E152">D131*2</f>
        <v>169.71428571428572</v>
      </c>
      <c r="F131" s="193">
        <f aca="true" t="shared" si="60" ref="F131:F152">D131*4</f>
        <v>339.42857142857144</v>
      </c>
      <c r="G131" s="193">
        <f aca="true" t="shared" si="61" ref="G131:G152">D131*7</f>
        <v>594</v>
      </c>
      <c r="H131" s="193">
        <f aca="true" t="shared" si="62" ref="H131:H152">D131*9</f>
        <v>763.7142857142858</v>
      </c>
      <c r="I131" s="194">
        <f aca="true" t="shared" si="63" ref="I131:I152">D131*14</f>
        <v>1188</v>
      </c>
      <c r="J131" s="225"/>
      <c r="K131" s="128"/>
      <c r="L131" s="125">
        <v>2400</v>
      </c>
      <c r="M131" s="124">
        <v>2160</v>
      </c>
      <c r="N131" s="124">
        <f aca="true" t="shared" si="64" ref="N131:N152">M131*1.1</f>
        <v>2376</v>
      </c>
      <c r="R131" s="190" t="s">
        <v>74</v>
      </c>
      <c r="S131" s="221" t="s">
        <v>64</v>
      </c>
      <c r="T131" s="149">
        <f aca="true" t="shared" si="65" ref="T131:T152">AA131/40</f>
        <v>60</v>
      </c>
      <c r="U131" s="150">
        <f aca="true" t="shared" si="66" ref="U131:U152">AC131/40</f>
        <v>59.4</v>
      </c>
      <c r="V131" s="192">
        <f aca="true" t="shared" si="67" ref="V131:V152">U131*2</f>
        <v>118.8</v>
      </c>
      <c r="W131" s="193">
        <f aca="true" t="shared" si="68" ref="W131:W152">U131*4</f>
        <v>237.6</v>
      </c>
      <c r="X131" s="193">
        <f aca="true" t="shared" si="69" ref="X131:X152">U131*7</f>
        <v>415.8</v>
      </c>
      <c r="Y131" s="193">
        <f aca="true" t="shared" si="70" ref="Y131:Y152">U131*9</f>
        <v>534.6</v>
      </c>
      <c r="Z131" s="194">
        <f aca="true" t="shared" si="71" ref="Z131:Z152">U131*14</f>
        <v>831.6</v>
      </c>
      <c r="AA131" s="125">
        <v>2400</v>
      </c>
      <c r="AB131" s="124">
        <v>2160</v>
      </c>
      <c r="AC131" s="124">
        <f aca="true" t="shared" si="72" ref="AC131:AC152">AB131*1.1</f>
        <v>2376</v>
      </c>
      <c r="AE131" s="118" t="s">
        <v>339</v>
      </c>
      <c r="AF131" s="270" t="s">
        <v>126</v>
      </c>
      <c r="AG131" s="249">
        <v>12900</v>
      </c>
      <c r="AH131" s="250">
        <v>5590</v>
      </c>
      <c r="AI131" s="249">
        <v>430</v>
      </c>
      <c r="AJ131" s="251">
        <v>186.33333333333334</v>
      </c>
      <c r="AK131" s="249">
        <v>322.5</v>
      </c>
      <c r="AL131" s="251">
        <v>139.75</v>
      </c>
    </row>
    <row r="132" spans="1:38" ht="16.5" thickBot="1">
      <c r="A132" s="200" t="s">
        <v>60</v>
      </c>
      <c r="B132" s="140" t="s">
        <v>77</v>
      </c>
      <c r="C132" s="162">
        <f t="shared" si="57"/>
        <v>94.64285714285714</v>
      </c>
      <c r="D132" s="164">
        <f t="shared" si="58"/>
        <v>93.69642857142857</v>
      </c>
      <c r="E132" s="159">
        <f t="shared" si="59"/>
        <v>187.39285714285714</v>
      </c>
      <c r="F132" s="159">
        <f t="shared" si="60"/>
        <v>374.7857142857143</v>
      </c>
      <c r="G132" s="159">
        <f t="shared" si="61"/>
        <v>655.875</v>
      </c>
      <c r="H132" s="159">
        <f t="shared" si="62"/>
        <v>843.2678571428571</v>
      </c>
      <c r="I132" s="160">
        <f t="shared" si="63"/>
        <v>1311.75</v>
      </c>
      <c r="J132" s="225"/>
      <c r="K132" s="128"/>
      <c r="L132" s="125">
        <v>2650</v>
      </c>
      <c r="M132" s="124">
        <v>2385</v>
      </c>
      <c r="N132" s="124">
        <f t="shared" si="64"/>
        <v>2623.5</v>
      </c>
      <c r="R132" s="200" t="s">
        <v>60</v>
      </c>
      <c r="S132" s="141" t="s">
        <v>77</v>
      </c>
      <c r="T132" s="162">
        <f t="shared" si="65"/>
        <v>66.25</v>
      </c>
      <c r="U132" s="163">
        <f t="shared" si="66"/>
        <v>65.5875</v>
      </c>
      <c r="V132" s="164">
        <f t="shared" si="67"/>
        <v>131.175</v>
      </c>
      <c r="W132" s="159">
        <f t="shared" si="68"/>
        <v>262.35</v>
      </c>
      <c r="X132" s="159">
        <f t="shared" si="69"/>
        <v>459.11250000000007</v>
      </c>
      <c r="Y132" s="159">
        <f t="shared" si="70"/>
        <v>590.2875</v>
      </c>
      <c r="Z132" s="160">
        <f t="shared" si="71"/>
        <v>918.2250000000001</v>
      </c>
      <c r="AA132" s="125">
        <v>2650</v>
      </c>
      <c r="AB132" s="124">
        <v>2385</v>
      </c>
      <c r="AC132" s="124">
        <f t="shared" si="72"/>
        <v>2623.5</v>
      </c>
      <c r="AE132" s="278"/>
      <c r="AF132" s="119" t="s">
        <v>125</v>
      </c>
      <c r="AG132" s="257">
        <v>3000</v>
      </c>
      <c r="AH132" s="258">
        <v>1700</v>
      </c>
      <c r="AI132" s="257">
        <v>100</v>
      </c>
      <c r="AJ132" s="259">
        <v>56.666666666666664</v>
      </c>
      <c r="AK132" s="257">
        <v>75</v>
      </c>
      <c r="AL132" s="259">
        <v>42.5</v>
      </c>
    </row>
    <row r="133" spans="1:38" ht="16.5" thickTop="1">
      <c r="A133" s="199" t="s">
        <v>42</v>
      </c>
      <c r="B133" s="140" t="s">
        <v>79</v>
      </c>
      <c r="C133" s="162">
        <f t="shared" si="57"/>
        <v>128.57142857142858</v>
      </c>
      <c r="D133" s="164">
        <f t="shared" si="58"/>
        <v>127.2857142857143</v>
      </c>
      <c r="E133" s="159">
        <f t="shared" si="59"/>
        <v>254.5714285714286</v>
      </c>
      <c r="F133" s="159">
        <f t="shared" si="60"/>
        <v>509.1428571428572</v>
      </c>
      <c r="G133" s="159">
        <f t="shared" si="61"/>
        <v>891.0000000000001</v>
      </c>
      <c r="H133" s="159">
        <f t="shared" si="62"/>
        <v>1145.5714285714287</v>
      </c>
      <c r="I133" s="160">
        <f t="shared" si="63"/>
        <v>1782.0000000000002</v>
      </c>
      <c r="L133" s="125">
        <v>3600</v>
      </c>
      <c r="M133" s="124">
        <v>3240</v>
      </c>
      <c r="N133" s="124">
        <f t="shared" si="64"/>
        <v>3564.0000000000005</v>
      </c>
      <c r="R133" s="199" t="s">
        <v>42</v>
      </c>
      <c r="S133" s="141" t="s">
        <v>79</v>
      </c>
      <c r="T133" s="162">
        <f t="shared" si="65"/>
        <v>90</v>
      </c>
      <c r="U133" s="163">
        <f t="shared" si="66"/>
        <v>89.10000000000001</v>
      </c>
      <c r="V133" s="164">
        <f t="shared" si="67"/>
        <v>178.20000000000002</v>
      </c>
      <c r="W133" s="159">
        <f t="shared" si="68"/>
        <v>356.40000000000003</v>
      </c>
      <c r="X133" s="159">
        <f t="shared" si="69"/>
        <v>623.7</v>
      </c>
      <c r="Y133" s="159">
        <f t="shared" si="70"/>
        <v>801.9000000000001</v>
      </c>
      <c r="Z133" s="160">
        <f t="shared" si="71"/>
        <v>1247.4</v>
      </c>
      <c r="AA133" s="125">
        <v>3600</v>
      </c>
      <c r="AB133" s="124">
        <v>3240</v>
      </c>
      <c r="AC133" s="124">
        <f t="shared" si="72"/>
        <v>3564.0000000000005</v>
      </c>
      <c r="AE133" s="117" t="s">
        <v>332</v>
      </c>
      <c r="AF133" s="271" t="s">
        <v>335</v>
      </c>
      <c r="AG133" s="260">
        <v>9400</v>
      </c>
      <c r="AH133" s="261">
        <v>9120</v>
      </c>
      <c r="AI133" s="260">
        <v>313.3333333333333</v>
      </c>
      <c r="AJ133" s="262">
        <v>304</v>
      </c>
      <c r="AK133" s="260">
        <v>235</v>
      </c>
      <c r="AL133" s="262">
        <v>228</v>
      </c>
    </row>
    <row r="134" spans="1:38" ht="15.75">
      <c r="A134" s="200" t="s">
        <v>75</v>
      </c>
      <c r="B134" s="140" t="s">
        <v>163</v>
      </c>
      <c r="C134" s="162">
        <f t="shared" si="57"/>
        <v>164.28571428571428</v>
      </c>
      <c r="D134" s="164">
        <f t="shared" si="58"/>
        <v>162.64285714285714</v>
      </c>
      <c r="E134" s="159">
        <f t="shared" si="59"/>
        <v>325.2857142857143</v>
      </c>
      <c r="F134" s="159">
        <f t="shared" si="60"/>
        <v>650.5714285714286</v>
      </c>
      <c r="G134" s="159">
        <f t="shared" si="61"/>
        <v>1138.5</v>
      </c>
      <c r="H134" s="159">
        <f t="shared" si="62"/>
        <v>1463.7857142857142</v>
      </c>
      <c r="I134" s="160">
        <f t="shared" si="63"/>
        <v>2277</v>
      </c>
      <c r="L134" s="125">
        <v>4600</v>
      </c>
      <c r="M134" s="124">
        <v>4140</v>
      </c>
      <c r="N134" s="124">
        <f t="shared" si="64"/>
        <v>4554</v>
      </c>
      <c r="R134" s="200" t="s">
        <v>75</v>
      </c>
      <c r="S134" s="141" t="s">
        <v>163</v>
      </c>
      <c r="T134" s="162">
        <f t="shared" si="65"/>
        <v>115</v>
      </c>
      <c r="U134" s="163">
        <f t="shared" si="66"/>
        <v>113.85</v>
      </c>
      <c r="V134" s="164">
        <f t="shared" si="67"/>
        <v>227.7</v>
      </c>
      <c r="W134" s="159">
        <f t="shared" si="68"/>
        <v>455.4</v>
      </c>
      <c r="X134" s="159">
        <f t="shared" si="69"/>
        <v>796.9499999999999</v>
      </c>
      <c r="Y134" s="159">
        <f t="shared" si="70"/>
        <v>1024.6499999999999</v>
      </c>
      <c r="Z134" s="160">
        <f t="shared" si="71"/>
        <v>1593.8999999999999</v>
      </c>
      <c r="AA134" s="125">
        <v>4600</v>
      </c>
      <c r="AB134" s="124">
        <v>4140</v>
      </c>
      <c r="AC134" s="124">
        <f t="shared" si="72"/>
        <v>4554</v>
      </c>
      <c r="AE134" s="118" t="s">
        <v>340</v>
      </c>
      <c r="AF134" s="270" t="s">
        <v>126</v>
      </c>
      <c r="AG134" s="249">
        <v>12300</v>
      </c>
      <c r="AH134" s="250">
        <v>11375</v>
      </c>
      <c r="AI134" s="249">
        <v>410</v>
      </c>
      <c r="AJ134" s="251">
        <v>379.1666666666667</v>
      </c>
      <c r="AK134" s="249">
        <v>307.5</v>
      </c>
      <c r="AL134" s="251">
        <v>284.375</v>
      </c>
    </row>
    <row r="135" spans="1:38" ht="16.5" thickBot="1">
      <c r="A135" s="200" t="s">
        <v>76</v>
      </c>
      <c r="B135" s="140" t="s">
        <v>164</v>
      </c>
      <c r="C135" s="162">
        <f t="shared" si="57"/>
        <v>171.42857142857142</v>
      </c>
      <c r="D135" s="164">
        <f t="shared" si="58"/>
        <v>169.71428571428572</v>
      </c>
      <c r="E135" s="159">
        <f t="shared" si="59"/>
        <v>339.42857142857144</v>
      </c>
      <c r="F135" s="159">
        <f t="shared" si="60"/>
        <v>678.8571428571429</v>
      </c>
      <c r="G135" s="159">
        <f t="shared" si="61"/>
        <v>1188</v>
      </c>
      <c r="H135" s="159">
        <f t="shared" si="62"/>
        <v>1527.4285714285716</v>
      </c>
      <c r="I135" s="160">
        <f t="shared" si="63"/>
        <v>2376</v>
      </c>
      <c r="L135" s="125">
        <v>4800</v>
      </c>
      <c r="M135" s="124">
        <v>4320</v>
      </c>
      <c r="N135" s="124">
        <f t="shared" si="64"/>
        <v>4752</v>
      </c>
      <c r="R135" s="200" t="s">
        <v>76</v>
      </c>
      <c r="S135" s="141" t="s">
        <v>164</v>
      </c>
      <c r="T135" s="162">
        <f t="shared" si="65"/>
        <v>120</v>
      </c>
      <c r="U135" s="163">
        <f t="shared" si="66"/>
        <v>118.8</v>
      </c>
      <c r="V135" s="164">
        <f t="shared" si="67"/>
        <v>237.6</v>
      </c>
      <c r="W135" s="159">
        <f t="shared" si="68"/>
        <v>475.2</v>
      </c>
      <c r="X135" s="159">
        <f t="shared" si="69"/>
        <v>831.6</v>
      </c>
      <c r="Y135" s="159">
        <f t="shared" si="70"/>
        <v>1069.2</v>
      </c>
      <c r="Z135" s="160">
        <f t="shared" si="71"/>
        <v>1663.2</v>
      </c>
      <c r="AA135" s="125">
        <v>4800</v>
      </c>
      <c r="AB135" s="124">
        <v>4320</v>
      </c>
      <c r="AC135" s="124">
        <f t="shared" si="72"/>
        <v>4752</v>
      </c>
      <c r="AE135" s="352"/>
      <c r="AF135" s="310" t="s">
        <v>125</v>
      </c>
      <c r="AG135" s="294">
        <v>3000</v>
      </c>
      <c r="AH135" s="303">
        <v>1700</v>
      </c>
      <c r="AI135" s="294">
        <v>100</v>
      </c>
      <c r="AJ135" s="281">
        <v>56.666666666666664</v>
      </c>
      <c r="AK135" s="294">
        <v>75</v>
      </c>
      <c r="AL135" s="281">
        <v>42.5</v>
      </c>
    </row>
    <row r="136" spans="1:38" ht="16.5" thickBot="1">
      <c r="A136" s="141"/>
      <c r="B136" s="140" t="s">
        <v>78</v>
      </c>
      <c r="C136" s="162">
        <f t="shared" si="57"/>
        <v>133.92857142857142</v>
      </c>
      <c r="D136" s="164">
        <f t="shared" si="58"/>
        <v>132.58928571428572</v>
      </c>
      <c r="E136" s="159">
        <f t="shared" si="59"/>
        <v>265.17857142857144</v>
      </c>
      <c r="F136" s="159">
        <f t="shared" si="60"/>
        <v>530.3571428571429</v>
      </c>
      <c r="G136" s="159">
        <f t="shared" si="61"/>
        <v>928.125</v>
      </c>
      <c r="H136" s="159">
        <f t="shared" si="62"/>
        <v>1193.3035714285716</v>
      </c>
      <c r="I136" s="160">
        <f t="shared" si="63"/>
        <v>1856.25</v>
      </c>
      <c r="L136" s="125">
        <v>3750</v>
      </c>
      <c r="M136" s="124">
        <v>3375</v>
      </c>
      <c r="N136" s="124">
        <f t="shared" si="64"/>
        <v>3712.5000000000005</v>
      </c>
      <c r="R136" s="141"/>
      <c r="S136" s="141" t="s">
        <v>78</v>
      </c>
      <c r="T136" s="162">
        <f t="shared" si="65"/>
        <v>93.75</v>
      </c>
      <c r="U136" s="163">
        <f t="shared" si="66"/>
        <v>92.81250000000001</v>
      </c>
      <c r="V136" s="164">
        <f t="shared" si="67"/>
        <v>185.62500000000003</v>
      </c>
      <c r="W136" s="159">
        <f t="shared" si="68"/>
        <v>371.25000000000006</v>
      </c>
      <c r="X136" s="159">
        <f t="shared" si="69"/>
        <v>649.6875000000001</v>
      </c>
      <c r="Y136" s="159">
        <f t="shared" si="70"/>
        <v>835.3125000000001</v>
      </c>
      <c r="Z136" s="160">
        <f t="shared" si="71"/>
        <v>1299.3750000000002</v>
      </c>
      <c r="AA136" s="125">
        <v>3750</v>
      </c>
      <c r="AB136" s="124">
        <v>3375</v>
      </c>
      <c r="AC136" s="124">
        <f t="shared" si="72"/>
        <v>3712.5000000000005</v>
      </c>
      <c r="AE136" s="112"/>
      <c r="AG136" s="292"/>
      <c r="AH136" s="282"/>
      <c r="AI136" s="292"/>
      <c r="AJ136" s="275"/>
      <c r="AK136" s="292"/>
      <c r="AL136" s="275"/>
    </row>
    <row r="137" spans="1:38" ht="15.75">
      <c r="A137" s="141"/>
      <c r="B137" s="140" t="s">
        <v>165</v>
      </c>
      <c r="C137" s="227">
        <f t="shared" si="57"/>
        <v>169.64285714285714</v>
      </c>
      <c r="D137" s="164">
        <f t="shared" si="58"/>
        <v>167.94642857142858</v>
      </c>
      <c r="E137" s="159">
        <f t="shared" si="59"/>
        <v>335.89285714285717</v>
      </c>
      <c r="F137" s="159">
        <f t="shared" si="60"/>
        <v>671.7857142857143</v>
      </c>
      <c r="G137" s="159">
        <f t="shared" si="61"/>
        <v>1175.625</v>
      </c>
      <c r="H137" s="159">
        <f t="shared" si="62"/>
        <v>1511.5178571428573</v>
      </c>
      <c r="I137" s="160">
        <f t="shared" si="63"/>
        <v>2351.25</v>
      </c>
      <c r="L137" s="125">
        <v>4750</v>
      </c>
      <c r="M137" s="124">
        <v>4275</v>
      </c>
      <c r="N137" s="124">
        <f t="shared" si="64"/>
        <v>4702.5</v>
      </c>
      <c r="R137" s="141"/>
      <c r="S137" s="141" t="s">
        <v>165</v>
      </c>
      <c r="T137" s="162">
        <f t="shared" si="65"/>
        <v>118.75</v>
      </c>
      <c r="U137" s="163">
        <f t="shared" si="66"/>
        <v>117.5625</v>
      </c>
      <c r="V137" s="164">
        <f t="shared" si="67"/>
        <v>235.125</v>
      </c>
      <c r="W137" s="159">
        <f t="shared" si="68"/>
        <v>470.25</v>
      </c>
      <c r="X137" s="159">
        <f t="shared" si="69"/>
        <v>822.9375</v>
      </c>
      <c r="Y137" s="159">
        <f t="shared" si="70"/>
        <v>1058.0625</v>
      </c>
      <c r="Z137" s="160">
        <f t="shared" si="71"/>
        <v>1645.875</v>
      </c>
      <c r="AA137" s="125">
        <v>4750</v>
      </c>
      <c r="AB137" s="124">
        <v>4275</v>
      </c>
      <c r="AC137" s="124">
        <f t="shared" si="72"/>
        <v>4702.5</v>
      </c>
      <c r="AE137" s="116" t="s">
        <v>341</v>
      </c>
      <c r="AF137" s="287" t="s">
        <v>106</v>
      </c>
      <c r="AG137" s="286">
        <v>12900</v>
      </c>
      <c r="AH137" s="276">
        <v>3120</v>
      </c>
      <c r="AI137" s="286">
        <v>430</v>
      </c>
      <c r="AJ137" s="276">
        <v>104</v>
      </c>
      <c r="AK137" s="286">
        <v>322.5</v>
      </c>
      <c r="AL137" s="276">
        <v>78</v>
      </c>
    </row>
    <row r="138" spans="1:38" ht="15.75">
      <c r="A138" s="141"/>
      <c r="B138" s="140" t="s">
        <v>166</v>
      </c>
      <c r="C138" s="228">
        <f t="shared" si="57"/>
        <v>176.78571428571428</v>
      </c>
      <c r="D138" s="164">
        <f t="shared" si="58"/>
        <v>175.01785714285714</v>
      </c>
      <c r="E138" s="159">
        <f t="shared" si="59"/>
        <v>350.0357142857143</v>
      </c>
      <c r="F138" s="159">
        <f t="shared" si="60"/>
        <v>700.0714285714286</v>
      </c>
      <c r="G138" s="159">
        <f t="shared" si="61"/>
        <v>1225.125</v>
      </c>
      <c r="H138" s="159">
        <f t="shared" si="62"/>
        <v>1575.1607142857142</v>
      </c>
      <c r="I138" s="160">
        <f t="shared" si="63"/>
        <v>2450.25</v>
      </c>
      <c r="J138" s="130"/>
      <c r="K138" s="130"/>
      <c r="L138" s="229">
        <v>4950</v>
      </c>
      <c r="M138" s="130">
        <v>4455</v>
      </c>
      <c r="N138" s="130">
        <f t="shared" si="64"/>
        <v>4900.5</v>
      </c>
      <c r="R138" s="141"/>
      <c r="S138" s="141" t="s">
        <v>166</v>
      </c>
      <c r="T138" s="162">
        <f t="shared" si="65"/>
        <v>123.75</v>
      </c>
      <c r="U138" s="163">
        <f t="shared" si="66"/>
        <v>122.5125</v>
      </c>
      <c r="V138" s="164">
        <f t="shared" si="67"/>
        <v>245.025</v>
      </c>
      <c r="W138" s="159">
        <f t="shared" si="68"/>
        <v>490.05</v>
      </c>
      <c r="X138" s="159">
        <f t="shared" si="69"/>
        <v>857.5875</v>
      </c>
      <c r="Y138" s="159">
        <f t="shared" si="70"/>
        <v>1102.6125</v>
      </c>
      <c r="Z138" s="160">
        <f t="shared" si="71"/>
        <v>1715.175</v>
      </c>
      <c r="AA138" s="229">
        <v>4950</v>
      </c>
      <c r="AB138" s="130">
        <v>4455</v>
      </c>
      <c r="AC138" s="130">
        <f t="shared" si="72"/>
        <v>4900.5</v>
      </c>
      <c r="AE138" s="117" t="s">
        <v>336</v>
      </c>
      <c r="AF138" s="288" t="s">
        <v>106</v>
      </c>
      <c r="AG138" s="249">
        <v>12900</v>
      </c>
      <c r="AH138" s="251">
        <v>3770</v>
      </c>
      <c r="AI138" s="249">
        <v>430</v>
      </c>
      <c r="AJ138" s="251">
        <v>125.66666666666667</v>
      </c>
      <c r="AK138" s="249">
        <v>322.5</v>
      </c>
      <c r="AL138" s="251">
        <v>94.25</v>
      </c>
    </row>
    <row r="139" spans="1:38" ht="16.5" thickBot="1">
      <c r="A139" s="220"/>
      <c r="B139" s="230" t="s">
        <v>88</v>
      </c>
      <c r="C139" s="231">
        <f t="shared" si="57"/>
        <v>16.071428571428573</v>
      </c>
      <c r="D139" s="232">
        <f t="shared" si="58"/>
        <v>15.910714285714288</v>
      </c>
      <c r="E139" s="233">
        <f t="shared" si="59"/>
        <v>31.821428571428577</v>
      </c>
      <c r="F139" s="233">
        <f t="shared" si="60"/>
        <v>63.64285714285715</v>
      </c>
      <c r="G139" s="233">
        <f t="shared" si="61"/>
        <v>111.37500000000001</v>
      </c>
      <c r="H139" s="233">
        <f t="shared" si="62"/>
        <v>143.19642857142858</v>
      </c>
      <c r="I139" s="234">
        <f t="shared" si="63"/>
        <v>222.75000000000003</v>
      </c>
      <c r="J139" s="219"/>
      <c r="K139" s="219"/>
      <c r="L139" s="125">
        <v>450</v>
      </c>
      <c r="M139" s="207">
        <v>405</v>
      </c>
      <c r="N139" s="207">
        <f t="shared" si="64"/>
        <v>445.50000000000006</v>
      </c>
      <c r="R139" s="220"/>
      <c r="S139" s="235" t="s">
        <v>88</v>
      </c>
      <c r="T139" s="236">
        <f t="shared" si="65"/>
        <v>11.25</v>
      </c>
      <c r="U139" s="237">
        <f t="shared" si="66"/>
        <v>11.137500000000001</v>
      </c>
      <c r="V139" s="232">
        <f t="shared" si="67"/>
        <v>22.275000000000002</v>
      </c>
      <c r="W139" s="233">
        <f t="shared" si="68"/>
        <v>44.550000000000004</v>
      </c>
      <c r="X139" s="233">
        <f t="shared" si="69"/>
        <v>77.9625</v>
      </c>
      <c r="Y139" s="233">
        <f t="shared" si="70"/>
        <v>100.23750000000001</v>
      </c>
      <c r="Z139" s="234">
        <f t="shared" si="71"/>
        <v>155.925</v>
      </c>
      <c r="AA139" s="125">
        <v>450</v>
      </c>
      <c r="AB139" s="207">
        <v>405</v>
      </c>
      <c r="AC139" s="207">
        <f t="shared" si="72"/>
        <v>445.50000000000006</v>
      </c>
      <c r="AE139" s="118" t="s">
        <v>337</v>
      </c>
      <c r="AF139" s="288" t="s">
        <v>129</v>
      </c>
      <c r="AG139" s="249">
        <v>3000</v>
      </c>
      <c r="AH139" s="251">
        <v>4030</v>
      </c>
      <c r="AI139" s="249">
        <v>100</v>
      </c>
      <c r="AJ139" s="251">
        <v>134.33333333333334</v>
      </c>
      <c r="AK139" s="249">
        <v>75</v>
      </c>
      <c r="AL139" s="251">
        <v>100.75</v>
      </c>
    </row>
    <row r="140" spans="1:38" ht="16.5" thickTop="1">
      <c r="A140" s="141"/>
      <c r="B140" s="140" t="s">
        <v>64</v>
      </c>
      <c r="C140" s="153">
        <f t="shared" si="57"/>
        <v>96.42857142857143</v>
      </c>
      <c r="D140" s="151">
        <f t="shared" si="58"/>
        <v>95.46428571428571</v>
      </c>
      <c r="E140" s="145">
        <f t="shared" si="59"/>
        <v>190.92857142857142</v>
      </c>
      <c r="F140" s="145">
        <f t="shared" si="60"/>
        <v>381.85714285714283</v>
      </c>
      <c r="G140" s="145">
        <f t="shared" si="61"/>
        <v>668.25</v>
      </c>
      <c r="H140" s="145">
        <f t="shared" si="62"/>
        <v>859.1785714285713</v>
      </c>
      <c r="I140" s="146">
        <f t="shared" si="63"/>
        <v>1336.5</v>
      </c>
      <c r="L140" s="125">
        <v>2700</v>
      </c>
      <c r="M140" s="124">
        <v>2430</v>
      </c>
      <c r="N140" s="124">
        <f t="shared" si="64"/>
        <v>2673</v>
      </c>
      <c r="R140" s="141"/>
      <c r="S140" s="141" t="s">
        <v>64</v>
      </c>
      <c r="T140" s="153">
        <f t="shared" si="65"/>
        <v>67.5</v>
      </c>
      <c r="U140" s="154">
        <f t="shared" si="66"/>
        <v>66.825</v>
      </c>
      <c r="V140" s="151">
        <f t="shared" si="67"/>
        <v>133.65</v>
      </c>
      <c r="W140" s="145">
        <f t="shared" si="68"/>
        <v>267.3</v>
      </c>
      <c r="X140" s="145">
        <f t="shared" si="69"/>
        <v>467.77500000000003</v>
      </c>
      <c r="Y140" s="145">
        <f t="shared" si="70"/>
        <v>601.4250000000001</v>
      </c>
      <c r="Z140" s="146">
        <f t="shared" si="71"/>
        <v>935.5500000000001</v>
      </c>
      <c r="AA140" s="125">
        <v>2700</v>
      </c>
      <c r="AB140" s="124">
        <v>2430</v>
      </c>
      <c r="AC140" s="124">
        <f t="shared" si="72"/>
        <v>2673</v>
      </c>
      <c r="AE140" s="118"/>
      <c r="AF140" s="288" t="s">
        <v>129</v>
      </c>
      <c r="AG140" s="249">
        <v>3000</v>
      </c>
      <c r="AH140" s="251">
        <v>4680</v>
      </c>
      <c r="AI140" s="249">
        <v>100</v>
      </c>
      <c r="AJ140" s="251">
        <v>156</v>
      </c>
      <c r="AK140" s="249">
        <v>75</v>
      </c>
      <c r="AL140" s="251">
        <v>117</v>
      </c>
    </row>
    <row r="141" spans="1:38" ht="16.5" thickBot="1">
      <c r="A141" s="199" t="s">
        <v>71</v>
      </c>
      <c r="B141" s="140" t="s">
        <v>77</v>
      </c>
      <c r="C141" s="162">
        <f t="shared" si="57"/>
        <v>105.35714285714286</v>
      </c>
      <c r="D141" s="164">
        <f t="shared" si="58"/>
        <v>104.30357142857144</v>
      </c>
      <c r="E141" s="159">
        <f t="shared" si="59"/>
        <v>208.6071428571429</v>
      </c>
      <c r="F141" s="159">
        <f t="shared" si="60"/>
        <v>417.2142857142858</v>
      </c>
      <c r="G141" s="159">
        <f t="shared" si="61"/>
        <v>730.1250000000001</v>
      </c>
      <c r="H141" s="159">
        <f t="shared" si="62"/>
        <v>938.732142857143</v>
      </c>
      <c r="I141" s="160">
        <f t="shared" si="63"/>
        <v>1460.2500000000002</v>
      </c>
      <c r="L141" s="125">
        <v>2950</v>
      </c>
      <c r="M141" s="124">
        <v>2655</v>
      </c>
      <c r="N141" s="124">
        <f t="shared" si="64"/>
        <v>2920.5000000000005</v>
      </c>
      <c r="R141" s="199" t="s">
        <v>71</v>
      </c>
      <c r="S141" s="141" t="s">
        <v>77</v>
      </c>
      <c r="T141" s="162">
        <f t="shared" si="65"/>
        <v>73.75</v>
      </c>
      <c r="U141" s="163">
        <f t="shared" si="66"/>
        <v>73.01250000000002</v>
      </c>
      <c r="V141" s="164">
        <f t="shared" si="67"/>
        <v>146.02500000000003</v>
      </c>
      <c r="W141" s="159">
        <f t="shared" si="68"/>
        <v>292.05000000000007</v>
      </c>
      <c r="X141" s="159">
        <f t="shared" si="69"/>
        <v>511.0875000000001</v>
      </c>
      <c r="Y141" s="159">
        <f t="shared" si="70"/>
        <v>657.1125000000002</v>
      </c>
      <c r="Z141" s="160">
        <f t="shared" si="71"/>
        <v>1022.1750000000002</v>
      </c>
      <c r="AA141" s="125">
        <v>2950</v>
      </c>
      <c r="AB141" s="124">
        <v>2655</v>
      </c>
      <c r="AC141" s="124">
        <f t="shared" si="72"/>
        <v>2920.5000000000005</v>
      </c>
      <c r="AE141" s="278"/>
      <c r="AF141" s="359" t="s">
        <v>250</v>
      </c>
      <c r="AG141" s="257"/>
      <c r="AH141" s="259">
        <v>605</v>
      </c>
      <c r="AI141" s="257"/>
      <c r="AJ141" s="259">
        <v>20.166666666666668</v>
      </c>
      <c r="AK141" s="257"/>
      <c r="AL141" s="259">
        <v>15.125</v>
      </c>
    </row>
    <row r="142" spans="1:38" ht="16.5" thickTop="1">
      <c r="A142" s="200" t="s">
        <v>80</v>
      </c>
      <c r="B142" s="140" t="s">
        <v>79</v>
      </c>
      <c r="C142" s="162">
        <f t="shared" si="57"/>
        <v>144.64285714285714</v>
      </c>
      <c r="D142" s="164">
        <f t="shared" si="58"/>
        <v>143.19642857142858</v>
      </c>
      <c r="E142" s="159">
        <f t="shared" si="59"/>
        <v>286.39285714285717</v>
      </c>
      <c r="F142" s="159">
        <f t="shared" si="60"/>
        <v>572.7857142857143</v>
      </c>
      <c r="G142" s="159">
        <f t="shared" si="61"/>
        <v>1002.3750000000001</v>
      </c>
      <c r="H142" s="159">
        <f t="shared" si="62"/>
        <v>1288.7678571428573</v>
      </c>
      <c r="I142" s="160">
        <f t="shared" si="63"/>
        <v>2004.7500000000002</v>
      </c>
      <c r="L142" s="125">
        <v>4050</v>
      </c>
      <c r="M142" s="124">
        <v>3645</v>
      </c>
      <c r="N142" s="124">
        <f t="shared" si="64"/>
        <v>4009.5000000000005</v>
      </c>
      <c r="R142" s="200" t="s">
        <v>80</v>
      </c>
      <c r="S142" s="141" t="s">
        <v>79</v>
      </c>
      <c r="T142" s="162">
        <f t="shared" si="65"/>
        <v>101.25</v>
      </c>
      <c r="U142" s="163">
        <f t="shared" si="66"/>
        <v>100.23750000000001</v>
      </c>
      <c r="V142" s="164">
        <f t="shared" si="67"/>
        <v>200.47500000000002</v>
      </c>
      <c r="W142" s="159">
        <f t="shared" si="68"/>
        <v>400.95000000000005</v>
      </c>
      <c r="X142" s="159">
        <f t="shared" si="69"/>
        <v>701.6625000000001</v>
      </c>
      <c r="Y142" s="159">
        <f t="shared" si="70"/>
        <v>902.1375</v>
      </c>
      <c r="Z142" s="160">
        <f t="shared" si="71"/>
        <v>1403.3250000000003</v>
      </c>
      <c r="AA142" s="125">
        <v>4050</v>
      </c>
      <c r="AB142" s="124">
        <v>3645</v>
      </c>
      <c r="AC142" s="124">
        <f t="shared" si="72"/>
        <v>4009.5000000000005</v>
      </c>
      <c r="AE142" s="117" t="s">
        <v>342</v>
      </c>
      <c r="AF142" s="291" t="s">
        <v>106</v>
      </c>
      <c r="AG142" s="260">
        <v>8800</v>
      </c>
      <c r="AH142" s="262">
        <v>4001.9999999999995</v>
      </c>
      <c r="AI142" s="260">
        <v>293.3333333333333</v>
      </c>
      <c r="AJ142" s="262">
        <v>133.39999999999998</v>
      </c>
      <c r="AK142" s="260">
        <v>220</v>
      </c>
      <c r="AL142" s="262">
        <v>100.04999999999998</v>
      </c>
    </row>
    <row r="143" spans="1:38" ht="15.75">
      <c r="A143" s="200" t="s">
        <v>81</v>
      </c>
      <c r="B143" s="140" t="s">
        <v>163</v>
      </c>
      <c r="C143" s="162">
        <f t="shared" si="57"/>
        <v>187.5</v>
      </c>
      <c r="D143" s="164">
        <f t="shared" si="58"/>
        <v>185.625</v>
      </c>
      <c r="E143" s="159">
        <f t="shared" si="59"/>
        <v>371.25</v>
      </c>
      <c r="F143" s="159">
        <f t="shared" si="60"/>
        <v>742.5</v>
      </c>
      <c r="G143" s="159">
        <f t="shared" si="61"/>
        <v>1299.375</v>
      </c>
      <c r="H143" s="159">
        <f t="shared" si="62"/>
        <v>1670.625</v>
      </c>
      <c r="I143" s="160">
        <f t="shared" si="63"/>
        <v>2598.75</v>
      </c>
      <c r="L143" s="125">
        <v>5250</v>
      </c>
      <c r="M143" s="124">
        <v>4725</v>
      </c>
      <c r="N143" s="124">
        <f t="shared" si="64"/>
        <v>5197.5</v>
      </c>
      <c r="R143" s="200" t="s">
        <v>81</v>
      </c>
      <c r="S143" s="141" t="s">
        <v>163</v>
      </c>
      <c r="T143" s="162">
        <f t="shared" si="65"/>
        <v>131.25</v>
      </c>
      <c r="U143" s="163">
        <f t="shared" si="66"/>
        <v>129.9375</v>
      </c>
      <c r="V143" s="164">
        <f t="shared" si="67"/>
        <v>259.875</v>
      </c>
      <c r="W143" s="159">
        <f t="shared" si="68"/>
        <v>519.75</v>
      </c>
      <c r="X143" s="159">
        <f t="shared" si="69"/>
        <v>909.5625</v>
      </c>
      <c r="Y143" s="159">
        <f t="shared" si="70"/>
        <v>1169.4375</v>
      </c>
      <c r="Z143" s="160">
        <f t="shared" si="71"/>
        <v>1819.125</v>
      </c>
      <c r="AA143" s="125">
        <v>5250</v>
      </c>
      <c r="AB143" s="124">
        <v>4725</v>
      </c>
      <c r="AC143" s="124">
        <f t="shared" si="72"/>
        <v>5197.5</v>
      </c>
      <c r="AE143" s="118" t="s">
        <v>339</v>
      </c>
      <c r="AF143" s="288" t="s">
        <v>106</v>
      </c>
      <c r="AG143" s="249">
        <v>9400</v>
      </c>
      <c r="AH143" s="251">
        <v>4824</v>
      </c>
      <c r="AI143" s="249">
        <v>313.3333333333333</v>
      </c>
      <c r="AJ143" s="251">
        <v>160.8</v>
      </c>
      <c r="AK143" s="249">
        <v>235</v>
      </c>
      <c r="AL143" s="251">
        <v>120.6</v>
      </c>
    </row>
    <row r="144" spans="1:38" ht="15.75">
      <c r="A144" s="141"/>
      <c r="B144" s="140" t="s">
        <v>164</v>
      </c>
      <c r="C144" s="162">
        <f t="shared" si="57"/>
        <v>196.42857142857142</v>
      </c>
      <c r="D144" s="164">
        <f t="shared" si="58"/>
        <v>194.46428571428572</v>
      </c>
      <c r="E144" s="159">
        <f t="shared" si="59"/>
        <v>388.92857142857144</v>
      </c>
      <c r="F144" s="159">
        <f t="shared" si="60"/>
        <v>777.8571428571429</v>
      </c>
      <c r="G144" s="159">
        <f t="shared" si="61"/>
        <v>1361.25</v>
      </c>
      <c r="H144" s="159">
        <f t="shared" si="62"/>
        <v>1750.1785714285716</v>
      </c>
      <c r="I144" s="160">
        <f t="shared" si="63"/>
        <v>2722.5</v>
      </c>
      <c r="L144" s="125">
        <v>5500</v>
      </c>
      <c r="M144" s="124">
        <v>4950</v>
      </c>
      <c r="N144" s="124">
        <f t="shared" si="64"/>
        <v>5445</v>
      </c>
      <c r="R144" s="141"/>
      <c r="S144" s="141" t="s">
        <v>164</v>
      </c>
      <c r="T144" s="162">
        <f t="shared" si="65"/>
        <v>137.5</v>
      </c>
      <c r="U144" s="163">
        <f t="shared" si="66"/>
        <v>136.125</v>
      </c>
      <c r="V144" s="164">
        <f t="shared" si="67"/>
        <v>272.25</v>
      </c>
      <c r="W144" s="159">
        <f t="shared" si="68"/>
        <v>544.5</v>
      </c>
      <c r="X144" s="159">
        <f t="shared" si="69"/>
        <v>952.875</v>
      </c>
      <c r="Y144" s="159">
        <f t="shared" si="70"/>
        <v>1225.125</v>
      </c>
      <c r="Z144" s="160">
        <f t="shared" si="71"/>
        <v>1905.75</v>
      </c>
      <c r="AA144" s="125">
        <v>5500</v>
      </c>
      <c r="AB144" s="124">
        <v>4950</v>
      </c>
      <c r="AC144" s="124">
        <f t="shared" si="72"/>
        <v>5445</v>
      </c>
      <c r="AE144" s="118"/>
      <c r="AF144" s="288" t="s">
        <v>129</v>
      </c>
      <c r="AG144" s="249">
        <v>9400</v>
      </c>
      <c r="AH144" s="251">
        <v>4824</v>
      </c>
      <c r="AI144" s="249">
        <v>313.3333333333333</v>
      </c>
      <c r="AJ144" s="251">
        <v>160.8</v>
      </c>
      <c r="AK144" s="249">
        <v>235</v>
      </c>
      <c r="AL144" s="251">
        <v>120.6</v>
      </c>
    </row>
    <row r="145" spans="1:38" ht="15.75">
      <c r="A145" s="141"/>
      <c r="B145" s="140" t="s">
        <v>78</v>
      </c>
      <c r="C145" s="162">
        <f t="shared" si="57"/>
        <v>150</v>
      </c>
      <c r="D145" s="164">
        <f t="shared" si="58"/>
        <v>148.5</v>
      </c>
      <c r="E145" s="159">
        <f t="shared" si="59"/>
        <v>297</v>
      </c>
      <c r="F145" s="159">
        <f t="shared" si="60"/>
        <v>594</v>
      </c>
      <c r="G145" s="159">
        <f t="shared" si="61"/>
        <v>1039.5</v>
      </c>
      <c r="H145" s="159">
        <f t="shared" si="62"/>
        <v>1336.5</v>
      </c>
      <c r="I145" s="160">
        <f t="shared" si="63"/>
        <v>2079</v>
      </c>
      <c r="L145" s="125">
        <v>4200</v>
      </c>
      <c r="M145" s="124">
        <v>3780</v>
      </c>
      <c r="N145" s="124">
        <f t="shared" si="64"/>
        <v>4158</v>
      </c>
      <c r="R145" s="141"/>
      <c r="S145" s="141" t="s">
        <v>78</v>
      </c>
      <c r="T145" s="162">
        <f t="shared" si="65"/>
        <v>105</v>
      </c>
      <c r="U145" s="163">
        <f t="shared" si="66"/>
        <v>103.95</v>
      </c>
      <c r="V145" s="164">
        <f t="shared" si="67"/>
        <v>207.9</v>
      </c>
      <c r="W145" s="159">
        <f t="shared" si="68"/>
        <v>415.8</v>
      </c>
      <c r="X145" s="159">
        <f t="shared" si="69"/>
        <v>727.65</v>
      </c>
      <c r="Y145" s="159">
        <f t="shared" si="70"/>
        <v>935.5500000000001</v>
      </c>
      <c r="Z145" s="160">
        <f t="shared" si="71"/>
        <v>1455.3</v>
      </c>
      <c r="AA145" s="125">
        <v>4200</v>
      </c>
      <c r="AB145" s="124">
        <v>3780</v>
      </c>
      <c r="AC145" s="124">
        <f t="shared" si="72"/>
        <v>4158</v>
      </c>
      <c r="AE145" s="118"/>
      <c r="AF145" s="288" t="s">
        <v>129</v>
      </c>
      <c r="AG145" s="249">
        <v>12900</v>
      </c>
      <c r="AH145" s="251">
        <v>5762</v>
      </c>
      <c r="AI145" s="249">
        <v>430</v>
      </c>
      <c r="AJ145" s="251">
        <v>192.06666666666666</v>
      </c>
      <c r="AK145" s="249">
        <v>322.5</v>
      </c>
      <c r="AL145" s="251">
        <v>144.05</v>
      </c>
    </row>
    <row r="146" spans="1:38" ht="16.5" thickBot="1">
      <c r="A146" s="141"/>
      <c r="B146" s="140" t="s">
        <v>165</v>
      </c>
      <c r="C146" s="227">
        <f t="shared" si="57"/>
        <v>192.85714285714286</v>
      </c>
      <c r="D146" s="164">
        <f t="shared" si="58"/>
        <v>190.92857142857142</v>
      </c>
      <c r="E146" s="159">
        <f t="shared" si="59"/>
        <v>381.85714285714283</v>
      </c>
      <c r="F146" s="159">
        <f t="shared" si="60"/>
        <v>763.7142857142857</v>
      </c>
      <c r="G146" s="159">
        <f t="shared" si="61"/>
        <v>1336.5</v>
      </c>
      <c r="H146" s="159">
        <f t="shared" si="62"/>
        <v>1718.3571428571427</v>
      </c>
      <c r="I146" s="160">
        <f t="shared" si="63"/>
        <v>2673</v>
      </c>
      <c r="L146" s="125">
        <v>5400</v>
      </c>
      <c r="M146" s="124">
        <v>4860</v>
      </c>
      <c r="N146" s="124">
        <f t="shared" si="64"/>
        <v>5346</v>
      </c>
      <c r="R146" s="141"/>
      <c r="S146" s="141" t="s">
        <v>165</v>
      </c>
      <c r="T146" s="162">
        <f t="shared" si="65"/>
        <v>135</v>
      </c>
      <c r="U146" s="163">
        <f t="shared" si="66"/>
        <v>133.65</v>
      </c>
      <c r="V146" s="164">
        <f t="shared" si="67"/>
        <v>267.3</v>
      </c>
      <c r="W146" s="159">
        <f t="shared" si="68"/>
        <v>534.6</v>
      </c>
      <c r="X146" s="159">
        <f t="shared" si="69"/>
        <v>935.5500000000001</v>
      </c>
      <c r="Y146" s="159">
        <f t="shared" si="70"/>
        <v>1202.8500000000001</v>
      </c>
      <c r="Z146" s="160">
        <f t="shared" si="71"/>
        <v>1871.1000000000001</v>
      </c>
      <c r="AA146" s="125">
        <v>5400</v>
      </c>
      <c r="AB146" s="124">
        <v>4860</v>
      </c>
      <c r="AC146" s="124">
        <f t="shared" si="72"/>
        <v>5346</v>
      </c>
      <c r="AE146" s="284"/>
      <c r="AF146" s="359" t="s">
        <v>125</v>
      </c>
      <c r="AG146" s="257">
        <v>3000</v>
      </c>
      <c r="AH146" s="259">
        <v>1700</v>
      </c>
      <c r="AI146" s="257">
        <v>100</v>
      </c>
      <c r="AJ146" s="259">
        <v>56.666666666666664</v>
      </c>
      <c r="AK146" s="257">
        <v>75</v>
      </c>
      <c r="AL146" s="259">
        <v>42.5</v>
      </c>
    </row>
    <row r="147" spans="1:38" ht="16.5" thickTop="1">
      <c r="A147" s="141"/>
      <c r="B147" s="140" t="s">
        <v>166</v>
      </c>
      <c r="C147" s="228">
        <f t="shared" si="57"/>
        <v>201.78571428571428</v>
      </c>
      <c r="D147" s="164">
        <f t="shared" si="58"/>
        <v>199.76785714285714</v>
      </c>
      <c r="E147" s="159">
        <f t="shared" si="59"/>
        <v>399.5357142857143</v>
      </c>
      <c r="F147" s="159">
        <f t="shared" si="60"/>
        <v>799.0714285714286</v>
      </c>
      <c r="G147" s="159">
        <f t="shared" si="61"/>
        <v>1398.375</v>
      </c>
      <c r="H147" s="159">
        <f t="shared" si="62"/>
        <v>1797.9107142857142</v>
      </c>
      <c r="I147" s="160">
        <f t="shared" si="63"/>
        <v>2796.75</v>
      </c>
      <c r="J147" s="130"/>
      <c r="K147" s="130"/>
      <c r="L147" s="229">
        <v>5650</v>
      </c>
      <c r="M147" s="130">
        <v>5085</v>
      </c>
      <c r="N147" s="124">
        <f t="shared" si="64"/>
        <v>5593.5</v>
      </c>
      <c r="R147" s="141"/>
      <c r="S147" s="141" t="s">
        <v>166</v>
      </c>
      <c r="T147" s="162">
        <f t="shared" si="65"/>
        <v>141.25</v>
      </c>
      <c r="U147" s="163">
        <f t="shared" si="66"/>
        <v>139.8375</v>
      </c>
      <c r="V147" s="164">
        <f t="shared" si="67"/>
        <v>279.675</v>
      </c>
      <c r="W147" s="159">
        <f t="shared" si="68"/>
        <v>559.35</v>
      </c>
      <c r="X147" s="159">
        <f t="shared" si="69"/>
        <v>978.8625000000001</v>
      </c>
      <c r="Y147" s="159">
        <f t="shared" si="70"/>
        <v>1258.5375000000001</v>
      </c>
      <c r="Z147" s="160">
        <f t="shared" si="71"/>
        <v>1957.7250000000001</v>
      </c>
      <c r="AA147" s="229">
        <v>5650</v>
      </c>
      <c r="AB147" s="130">
        <v>5085</v>
      </c>
      <c r="AC147" s="124">
        <f t="shared" si="72"/>
        <v>5593.5</v>
      </c>
      <c r="AE147" s="117" t="s">
        <v>332</v>
      </c>
      <c r="AF147" s="291" t="s">
        <v>106</v>
      </c>
      <c r="AG147" s="260">
        <v>8800</v>
      </c>
      <c r="AH147" s="262">
        <v>6071.999999999999</v>
      </c>
      <c r="AI147" s="260">
        <v>293.3333333333333</v>
      </c>
      <c r="AJ147" s="262">
        <v>202.39999999999998</v>
      </c>
      <c r="AK147" s="260">
        <v>220</v>
      </c>
      <c r="AL147" s="262">
        <v>151.79999999999998</v>
      </c>
    </row>
    <row r="148" spans="1:38" ht="16.5" thickBot="1">
      <c r="A148" s="220"/>
      <c r="B148" s="230" t="s">
        <v>88</v>
      </c>
      <c r="C148" s="231">
        <f t="shared" si="57"/>
        <v>26.785714285714285</v>
      </c>
      <c r="D148" s="232">
        <f t="shared" si="58"/>
        <v>26.517857142857146</v>
      </c>
      <c r="E148" s="233">
        <f t="shared" si="59"/>
        <v>53.03571428571429</v>
      </c>
      <c r="F148" s="233">
        <f t="shared" si="60"/>
        <v>106.07142857142858</v>
      </c>
      <c r="G148" s="233">
        <f t="shared" si="61"/>
        <v>185.62500000000003</v>
      </c>
      <c r="H148" s="233">
        <f t="shared" si="62"/>
        <v>238.6607142857143</v>
      </c>
      <c r="I148" s="234">
        <f t="shared" si="63"/>
        <v>371.25000000000006</v>
      </c>
      <c r="J148" s="219"/>
      <c r="K148" s="219"/>
      <c r="L148" s="125">
        <v>750</v>
      </c>
      <c r="M148" s="207">
        <v>675</v>
      </c>
      <c r="N148" s="207">
        <f t="shared" si="64"/>
        <v>742.5000000000001</v>
      </c>
      <c r="R148" s="220"/>
      <c r="S148" s="235" t="s">
        <v>88</v>
      </c>
      <c r="T148" s="236">
        <f t="shared" si="65"/>
        <v>18.75</v>
      </c>
      <c r="U148" s="237">
        <f t="shared" si="66"/>
        <v>18.562500000000004</v>
      </c>
      <c r="V148" s="232">
        <f t="shared" si="67"/>
        <v>37.12500000000001</v>
      </c>
      <c r="W148" s="233">
        <f t="shared" si="68"/>
        <v>74.25000000000001</v>
      </c>
      <c r="X148" s="233">
        <f t="shared" si="69"/>
        <v>129.93750000000003</v>
      </c>
      <c r="Y148" s="233">
        <f t="shared" si="70"/>
        <v>167.06250000000003</v>
      </c>
      <c r="Z148" s="234">
        <f t="shared" si="71"/>
        <v>259.87500000000006</v>
      </c>
      <c r="AA148" s="125">
        <v>750</v>
      </c>
      <c r="AB148" s="207">
        <v>675</v>
      </c>
      <c r="AC148" s="207">
        <f t="shared" si="72"/>
        <v>742.5000000000001</v>
      </c>
      <c r="AE148" s="118" t="s">
        <v>340</v>
      </c>
      <c r="AF148" s="288" t="s">
        <v>106</v>
      </c>
      <c r="AG148" s="249">
        <v>9400</v>
      </c>
      <c r="AH148" s="251">
        <v>7370</v>
      </c>
      <c r="AI148" s="249">
        <v>313.3333333333333</v>
      </c>
      <c r="AJ148" s="251">
        <v>245.66666666666666</v>
      </c>
      <c r="AK148" s="249">
        <v>235</v>
      </c>
      <c r="AL148" s="251">
        <v>184.25</v>
      </c>
    </row>
    <row r="149" spans="1:38" ht="16.5" thickTop="1">
      <c r="A149" s="141"/>
      <c r="B149" s="140" t="s">
        <v>64</v>
      </c>
      <c r="C149" s="153">
        <f t="shared" si="57"/>
        <v>105.35714285714286</v>
      </c>
      <c r="D149" s="151">
        <f t="shared" si="58"/>
        <v>104.30357142857144</v>
      </c>
      <c r="E149" s="145">
        <f t="shared" si="59"/>
        <v>208.6071428571429</v>
      </c>
      <c r="F149" s="145">
        <f t="shared" si="60"/>
        <v>417.2142857142858</v>
      </c>
      <c r="G149" s="145">
        <f t="shared" si="61"/>
        <v>730.1250000000001</v>
      </c>
      <c r="H149" s="145">
        <f t="shared" si="62"/>
        <v>938.732142857143</v>
      </c>
      <c r="I149" s="146">
        <f t="shared" si="63"/>
        <v>1460.2500000000002</v>
      </c>
      <c r="L149" s="125">
        <v>2950</v>
      </c>
      <c r="M149" s="124">
        <v>2655</v>
      </c>
      <c r="N149" s="124">
        <f t="shared" si="64"/>
        <v>2920.5000000000005</v>
      </c>
      <c r="R149" s="141"/>
      <c r="S149" s="141" t="s">
        <v>64</v>
      </c>
      <c r="T149" s="153">
        <f t="shared" si="65"/>
        <v>73.75</v>
      </c>
      <c r="U149" s="154">
        <f t="shared" si="66"/>
        <v>73.01250000000002</v>
      </c>
      <c r="V149" s="151">
        <f t="shared" si="67"/>
        <v>146.02500000000003</v>
      </c>
      <c r="W149" s="145">
        <f t="shared" si="68"/>
        <v>292.05000000000007</v>
      </c>
      <c r="X149" s="145">
        <f t="shared" si="69"/>
        <v>511.0875000000001</v>
      </c>
      <c r="Y149" s="145">
        <f t="shared" si="70"/>
        <v>657.1125000000002</v>
      </c>
      <c r="Z149" s="146">
        <f t="shared" si="71"/>
        <v>1022.1750000000002</v>
      </c>
      <c r="AA149" s="125">
        <v>2950</v>
      </c>
      <c r="AB149" s="124">
        <v>2655</v>
      </c>
      <c r="AC149" s="124">
        <f t="shared" si="72"/>
        <v>2920.5000000000005</v>
      </c>
      <c r="AE149" s="118"/>
      <c r="AF149" s="288" t="s">
        <v>129</v>
      </c>
      <c r="AG149" s="249">
        <v>9400</v>
      </c>
      <c r="AH149" s="251">
        <v>6834</v>
      </c>
      <c r="AI149" s="249">
        <v>313.3333333333333</v>
      </c>
      <c r="AJ149" s="251">
        <v>227.8</v>
      </c>
      <c r="AK149" s="249">
        <v>235</v>
      </c>
      <c r="AL149" s="251">
        <v>170.85</v>
      </c>
    </row>
    <row r="150" spans="1:38" ht="15.75">
      <c r="A150" s="199" t="s">
        <v>72</v>
      </c>
      <c r="B150" s="140" t="s">
        <v>77</v>
      </c>
      <c r="C150" s="162">
        <f t="shared" si="57"/>
        <v>121.42857142857143</v>
      </c>
      <c r="D150" s="164">
        <f t="shared" si="58"/>
        <v>120.21428571428574</v>
      </c>
      <c r="E150" s="159">
        <f t="shared" si="59"/>
        <v>240.42857142857147</v>
      </c>
      <c r="F150" s="159">
        <f t="shared" si="60"/>
        <v>480.85714285714295</v>
      </c>
      <c r="G150" s="159">
        <f t="shared" si="61"/>
        <v>841.5000000000001</v>
      </c>
      <c r="H150" s="159">
        <f t="shared" si="62"/>
        <v>1081.9285714285716</v>
      </c>
      <c r="I150" s="160">
        <f t="shared" si="63"/>
        <v>1683.0000000000002</v>
      </c>
      <c r="L150" s="125">
        <v>3400</v>
      </c>
      <c r="M150" s="124">
        <v>3060</v>
      </c>
      <c r="N150" s="124">
        <f t="shared" si="64"/>
        <v>3366.0000000000005</v>
      </c>
      <c r="R150" s="199" t="s">
        <v>72</v>
      </c>
      <c r="S150" s="141" t="s">
        <v>77</v>
      </c>
      <c r="T150" s="162">
        <f t="shared" si="65"/>
        <v>85</v>
      </c>
      <c r="U150" s="163">
        <f t="shared" si="66"/>
        <v>84.15</v>
      </c>
      <c r="V150" s="164">
        <f t="shared" si="67"/>
        <v>168.3</v>
      </c>
      <c r="W150" s="159">
        <f t="shared" si="68"/>
        <v>336.6</v>
      </c>
      <c r="X150" s="159">
        <f t="shared" si="69"/>
        <v>589.0500000000001</v>
      </c>
      <c r="Y150" s="159">
        <f t="shared" si="70"/>
        <v>757.35</v>
      </c>
      <c r="Z150" s="160">
        <f t="shared" si="71"/>
        <v>1178.1000000000001</v>
      </c>
      <c r="AA150" s="125">
        <v>3400</v>
      </c>
      <c r="AB150" s="124">
        <v>3060</v>
      </c>
      <c r="AC150" s="124">
        <f t="shared" si="72"/>
        <v>3366.0000000000005</v>
      </c>
      <c r="AE150" s="118"/>
      <c r="AF150" s="288" t="s">
        <v>129</v>
      </c>
      <c r="AG150" s="249">
        <v>12900</v>
      </c>
      <c r="AH150" s="251">
        <v>7316</v>
      </c>
      <c r="AI150" s="249">
        <v>430</v>
      </c>
      <c r="AJ150" s="251">
        <v>243.86666666666667</v>
      </c>
      <c r="AK150" s="249">
        <v>322.5</v>
      </c>
      <c r="AL150" s="251">
        <v>182.9</v>
      </c>
    </row>
    <row r="151" spans="1:38" ht="16.5" thickBot="1">
      <c r="A151" s="200" t="s">
        <v>82</v>
      </c>
      <c r="B151" s="140" t="s">
        <v>79</v>
      </c>
      <c r="C151" s="162">
        <f t="shared" si="57"/>
        <v>162.5</v>
      </c>
      <c r="D151" s="164">
        <f t="shared" si="58"/>
        <v>160.875</v>
      </c>
      <c r="E151" s="159">
        <f t="shared" si="59"/>
        <v>321.75</v>
      </c>
      <c r="F151" s="159">
        <f t="shared" si="60"/>
        <v>643.5</v>
      </c>
      <c r="G151" s="159">
        <f t="shared" si="61"/>
        <v>1126.125</v>
      </c>
      <c r="H151" s="159">
        <f t="shared" si="62"/>
        <v>1447.875</v>
      </c>
      <c r="I151" s="160">
        <f t="shared" si="63"/>
        <v>2252.25</v>
      </c>
      <c r="L151" s="125">
        <v>4550</v>
      </c>
      <c r="M151" s="124">
        <v>4095</v>
      </c>
      <c r="N151" s="124">
        <f t="shared" si="64"/>
        <v>4504.5</v>
      </c>
      <c r="R151" s="200" t="s">
        <v>82</v>
      </c>
      <c r="S151" s="141" t="s">
        <v>79</v>
      </c>
      <c r="T151" s="162">
        <f t="shared" si="65"/>
        <v>113.75</v>
      </c>
      <c r="U151" s="163">
        <f t="shared" si="66"/>
        <v>112.6125</v>
      </c>
      <c r="V151" s="164">
        <f t="shared" si="67"/>
        <v>225.225</v>
      </c>
      <c r="W151" s="159">
        <f t="shared" si="68"/>
        <v>450.45</v>
      </c>
      <c r="X151" s="159">
        <f t="shared" si="69"/>
        <v>788.2875</v>
      </c>
      <c r="Y151" s="159">
        <f t="shared" si="70"/>
        <v>1013.5124999999999</v>
      </c>
      <c r="Z151" s="160">
        <f t="shared" si="71"/>
        <v>1576.575</v>
      </c>
      <c r="AA151" s="125">
        <v>4550</v>
      </c>
      <c r="AB151" s="124">
        <v>4095</v>
      </c>
      <c r="AC151" s="124">
        <f t="shared" si="72"/>
        <v>4504.5</v>
      </c>
      <c r="AE151" s="311"/>
      <c r="AF151" s="364" t="s">
        <v>125</v>
      </c>
      <c r="AG151" s="294">
        <v>3000</v>
      </c>
      <c r="AH151" s="281">
        <v>1700</v>
      </c>
      <c r="AI151" s="294">
        <v>100</v>
      </c>
      <c r="AJ151" s="281">
        <v>56.666666666666664</v>
      </c>
      <c r="AK151" s="294">
        <v>75</v>
      </c>
      <c r="AL151" s="281">
        <v>42.5</v>
      </c>
    </row>
    <row r="152" spans="1:38" ht="16.5" thickBot="1">
      <c r="A152" s="141"/>
      <c r="B152" s="140" t="s">
        <v>163</v>
      </c>
      <c r="C152" s="162">
        <f t="shared" si="57"/>
        <v>198.21428571428572</v>
      </c>
      <c r="D152" s="164">
        <f t="shared" si="58"/>
        <v>194.66071428571428</v>
      </c>
      <c r="E152" s="159">
        <f t="shared" si="59"/>
        <v>389.32142857142856</v>
      </c>
      <c r="F152" s="159">
        <f t="shared" si="60"/>
        <v>778.6428571428571</v>
      </c>
      <c r="G152" s="159">
        <f t="shared" si="61"/>
        <v>1362.625</v>
      </c>
      <c r="H152" s="159">
        <f t="shared" si="62"/>
        <v>1751.9464285714284</v>
      </c>
      <c r="I152" s="160">
        <f t="shared" si="63"/>
        <v>2725.25</v>
      </c>
      <c r="L152" s="125">
        <v>5550</v>
      </c>
      <c r="M152" s="124">
        <v>4955</v>
      </c>
      <c r="N152" s="124">
        <f t="shared" si="64"/>
        <v>5450.5</v>
      </c>
      <c r="R152" s="141"/>
      <c r="S152" s="141" t="s">
        <v>163</v>
      </c>
      <c r="T152" s="162">
        <f t="shared" si="65"/>
        <v>138.75</v>
      </c>
      <c r="U152" s="163">
        <f t="shared" si="66"/>
        <v>136.2625</v>
      </c>
      <c r="V152" s="164">
        <f t="shared" si="67"/>
        <v>272.525</v>
      </c>
      <c r="W152" s="159">
        <f t="shared" si="68"/>
        <v>545.05</v>
      </c>
      <c r="X152" s="159">
        <f t="shared" si="69"/>
        <v>953.8374999999999</v>
      </c>
      <c r="Y152" s="159">
        <f t="shared" si="70"/>
        <v>1226.3625</v>
      </c>
      <c r="Z152" s="160">
        <f t="shared" si="71"/>
        <v>1907.6749999999997</v>
      </c>
      <c r="AA152" s="125">
        <v>5550</v>
      </c>
      <c r="AB152" s="124">
        <v>4955</v>
      </c>
      <c r="AC152" s="124">
        <f t="shared" si="72"/>
        <v>5450.5</v>
      </c>
      <c r="AE152" s="115"/>
      <c r="AG152" s="274"/>
      <c r="AH152" s="282"/>
      <c r="AI152" s="292"/>
      <c r="AJ152" s="275"/>
      <c r="AK152" s="292"/>
      <c r="AL152" s="275"/>
    </row>
    <row r="153" spans="31:38" ht="16.5" thickBot="1">
      <c r="AE153" s="116" t="s">
        <v>515</v>
      </c>
      <c r="AF153" s="395" t="s">
        <v>344</v>
      </c>
      <c r="AG153" s="373">
        <v>6650</v>
      </c>
      <c r="AH153" s="366">
        <v>6382.200000000001</v>
      </c>
      <c r="AI153" s="286">
        <v>221.66666666666666</v>
      </c>
      <c r="AJ153" s="276">
        <v>212.74000000000004</v>
      </c>
      <c r="AK153" s="267">
        <v>166.25</v>
      </c>
      <c r="AL153" s="276">
        <v>159.555</v>
      </c>
    </row>
    <row r="154" spans="31:38" ht="15.75">
      <c r="AE154" s="400" t="s">
        <v>351</v>
      </c>
      <c r="AF154" s="396" t="s">
        <v>128</v>
      </c>
      <c r="AG154" s="376">
        <v>6900</v>
      </c>
      <c r="AH154" s="250">
        <v>7286.4</v>
      </c>
      <c r="AI154" s="260">
        <v>230</v>
      </c>
      <c r="AJ154" s="251">
        <v>242.88</v>
      </c>
      <c r="AK154" s="272">
        <v>172.5</v>
      </c>
      <c r="AL154" s="251">
        <v>182.16</v>
      </c>
    </row>
    <row r="155" spans="31:38" ht="15.75">
      <c r="AE155" s="117" t="s">
        <v>345</v>
      </c>
      <c r="AF155" s="397" t="s">
        <v>78</v>
      </c>
      <c r="AG155" s="376">
        <v>8200</v>
      </c>
      <c r="AH155" s="250">
        <v>8524.8</v>
      </c>
      <c r="AI155" s="260">
        <v>273.3333333333333</v>
      </c>
      <c r="AJ155" s="251">
        <v>284.15999999999997</v>
      </c>
      <c r="AK155" s="272">
        <v>205</v>
      </c>
      <c r="AL155" s="251">
        <v>213.11999999999998</v>
      </c>
    </row>
    <row r="156" spans="31:38" ht="15.75">
      <c r="AE156" s="118" t="s">
        <v>346</v>
      </c>
      <c r="AF156" s="288" t="s">
        <v>15</v>
      </c>
      <c r="AG156" s="376">
        <v>9000</v>
      </c>
      <c r="AH156" s="250">
        <v>9172.8</v>
      </c>
      <c r="AI156" s="260">
        <v>300</v>
      </c>
      <c r="AJ156" s="251">
        <v>305.76</v>
      </c>
      <c r="AK156" s="272">
        <v>225</v>
      </c>
      <c r="AL156" s="251">
        <v>229.32</v>
      </c>
    </row>
    <row r="157" spans="31:38" ht="15.75">
      <c r="AE157" s="117"/>
      <c r="AF157" s="396" t="s">
        <v>127</v>
      </c>
      <c r="AG157" s="376">
        <v>9200</v>
      </c>
      <c r="AH157" s="250">
        <v>9712.8</v>
      </c>
      <c r="AI157" s="260">
        <v>306.6666666666667</v>
      </c>
      <c r="AJ157" s="251">
        <v>323.76</v>
      </c>
      <c r="AK157" s="272">
        <v>230</v>
      </c>
      <c r="AL157" s="251">
        <v>242.82</v>
      </c>
    </row>
    <row r="158" spans="31:38" ht="15.75">
      <c r="AE158" s="141"/>
      <c r="AF158" s="288" t="s">
        <v>113</v>
      </c>
      <c r="AG158" s="376">
        <v>13500</v>
      </c>
      <c r="AH158" s="250">
        <v>12844.8</v>
      </c>
      <c r="AI158" s="260">
        <v>450</v>
      </c>
      <c r="AJ158" s="251">
        <v>428.15999999999997</v>
      </c>
      <c r="AK158" s="272">
        <v>337.5</v>
      </c>
      <c r="AL158" s="251">
        <v>321.12</v>
      </c>
    </row>
    <row r="159" spans="31:38" ht="16.5" thickBot="1">
      <c r="AE159" s="220"/>
      <c r="AF159" s="359" t="s">
        <v>352</v>
      </c>
      <c r="AG159" s="377">
        <v>25000</v>
      </c>
      <c r="AH159" s="258">
        <v>24940.8</v>
      </c>
      <c r="AI159" s="257">
        <v>833.3333333333334</v>
      </c>
      <c r="AJ159" s="259">
        <v>831.36</v>
      </c>
      <c r="AK159" s="279">
        <v>625</v>
      </c>
      <c r="AL159" s="259">
        <v>623.52</v>
      </c>
    </row>
    <row r="160" spans="31:38" ht="16.5" thickTop="1">
      <c r="AE160" s="117" t="s">
        <v>342</v>
      </c>
      <c r="AF160" s="398" t="s">
        <v>344</v>
      </c>
      <c r="AG160" s="378">
        <v>6650</v>
      </c>
      <c r="AH160" s="261">
        <v>5724.400000000001</v>
      </c>
      <c r="AI160" s="260">
        <v>221.66666666666666</v>
      </c>
      <c r="AJ160" s="262">
        <v>190.81333333333336</v>
      </c>
      <c r="AK160" s="272">
        <v>166.25</v>
      </c>
      <c r="AL160" s="262">
        <v>143.11</v>
      </c>
    </row>
    <row r="161" spans="31:38" ht="15.75">
      <c r="AE161" s="118" t="s">
        <v>347</v>
      </c>
      <c r="AF161" s="396" t="s">
        <v>353</v>
      </c>
      <c r="AG161" s="376">
        <v>6900</v>
      </c>
      <c r="AH161" s="250">
        <v>6532.8</v>
      </c>
      <c r="AI161" s="260">
        <v>230</v>
      </c>
      <c r="AJ161" s="251">
        <v>217.76000000000002</v>
      </c>
      <c r="AK161" s="272">
        <v>172.5</v>
      </c>
      <c r="AL161" s="251">
        <v>163.32</v>
      </c>
    </row>
    <row r="162" spans="31:38" ht="15.75">
      <c r="AE162" s="99"/>
      <c r="AF162" s="397" t="s">
        <v>78</v>
      </c>
      <c r="AG162" s="376">
        <v>8200</v>
      </c>
      <c r="AH162" s="250">
        <v>7689.599999999999</v>
      </c>
      <c r="AI162" s="260">
        <v>273.3333333333333</v>
      </c>
      <c r="AJ162" s="251">
        <v>256.32</v>
      </c>
      <c r="AK162" s="272">
        <v>205</v>
      </c>
      <c r="AL162" s="251">
        <v>192.23999999999998</v>
      </c>
    </row>
    <row r="163" spans="31:38" ht="15.75">
      <c r="AE163" s="99"/>
      <c r="AF163" s="288" t="s">
        <v>15</v>
      </c>
      <c r="AG163" s="376">
        <v>9000</v>
      </c>
      <c r="AH163" s="250">
        <v>8265.6</v>
      </c>
      <c r="AI163" s="260">
        <v>300</v>
      </c>
      <c r="AJ163" s="251">
        <v>275.52000000000004</v>
      </c>
      <c r="AK163" s="272">
        <v>225</v>
      </c>
      <c r="AL163" s="251">
        <v>206.64000000000001</v>
      </c>
    </row>
    <row r="164" spans="31:38" ht="15.75">
      <c r="AE164" s="99"/>
      <c r="AF164" s="396" t="s">
        <v>127</v>
      </c>
      <c r="AG164" s="376">
        <v>9200</v>
      </c>
      <c r="AH164" s="250">
        <v>8745.6</v>
      </c>
      <c r="AI164" s="260">
        <v>306.6666666666667</v>
      </c>
      <c r="AJ164" s="251">
        <v>291.52000000000004</v>
      </c>
      <c r="AK164" s="272">
        <v>230</v>
      </c>
      <c r="AL164" s="251">
        <v>218.64000000000001</v>
      </c>
    </row>
    <row r="165" spans="31:38" ht="15.75">
      <c r="AE165" s="99"/>
      <c r="AF165" s="288" t="s">
        <v>113</v>
      </c>
      <c r="AG165" s="376">
        <v>13500</v>
      </c>
      <c r="AH165" s="250">
        <v>11529.6</v>
      </c>
      <c r="AI165" s="260">
        <v>450</v>
      </c>
      <c r="AJ165" s="251">
        <v>384.32</v>
      </c>
      <c r="AK165" s="272">
        <v>337.5</v>
      </c>
      <c r="AL165" s="251">
        <v>288.24</v>
      </c>
    </row>
    <row r="166" spans="31:38" ht="16.5" thickBot="1">
      <c r="AE166" s="119"/>
      <c r="AF166" s="359" t="s">
        <v>352</v>
      </c>
      <c r="AG166" s="377">
        <v>25000</v>
      </c>
      <c r="AH166" s="258">
        <v>22281.6</v>
      </c>
      <c r="AI166" s="257">
        <v>833.3333333333334</v>
      </c>
      <c r="AJ166" s="259">
        <v>742.7199999999999</v>
      </c>
      <c r="AK166" s="279">
        <v>625</v>
      </c>
      <c r="AL166" s="259">
        <v>557.04</v>
      </c>
    </row>
    <row r="167" spans="31:38" ht="17.25" thickBot="1" thickTop="1">
      <c r="AE167" s="401"/>
      <c r="AF167" s="399" t="s">
        <v>125</v>
      </c>
      <c r="AG167" s="394">
        <v>3000</v>
      </c>
      <c r="AH167" s="391">
        <v>2210</v>
      </c>
      <c r="AI167" s="392">
        <v>100</v>
      </c>
      <c r="AJ167" s="393">
        <v>73.66666666666667</v>
      </c>
      <c r="AK167" s="403">
        <v>75</v>
      </c>
      <c r="AL167" s="393">
        <v>55.25</v>
      </c>
    </row>
    <row r="168" spans="31:38" ht="16.5" thickTop="1">
      <c r="AE168" s="117" t="s">
        <v>348</v>
      </c>
      <c r="AF168" s="398" t="s">
        <v>344</v>
      </c>
      <c r="AG168" s="378">
        <v>5600</v>
      </c>
      <c r="AH168" s="261">
        <v>4653</v>
      </c>
      <c r="AI168" s="260">
        <v>186.66666666666666</v>
      </c>
      <c r="AJ168" s="262">
        <v>155.1</v>
      </c>
      <c r="AK168" s="272">
        <v>140</v>
      </c>
      <c r="AL168" s="262">
        <v>116.325</v>
      </c>
    </row>
    <row r="169" spans="31:38" ht="15.75">
      <c r="AE169" s="118" t="s">
        <v>349</v>
      </c>
      <c r="AF169" s="396" t="s">
        <v>353</v>
      </c>
      <c r="AG169" s="376">
        <v>6000</v>
      </c>
      <c r="AH169" s="250">
        <v>5526</v>
      </c>
      <c r="AI169" s="260">
        <v>200</v>
      </c>
      <c r="AJ169" s="251">
        <v>184.2</v>
      </c>
      <c r="AK169" s="272">
        <v>150</v>
      </c>
      <c r="AL169" s="251">
        <v>138.15</v>
      </c>
    </row>
    <row r="170" spans="31:38" ht="15.75">
      <c r="AE170" s="99"/>
      <c r="AF170" s="397" t="s">
        <v>78</v>
      </c>
      <c r="AG170" s="376">
        <v>7000</v>
      </c>
      <c r="AH170" s="250">
        <v>6102</v>
      </c>
      <c r="AI170" s="249">
        <v>233.33333333333334</v>
      </c>
      <c r="AJ170" s="251">
        <v>203.4</v>
      </c>
      <c r="AK170" s="268">
        <v>175</v>
      </c>
      <c r="AL170" s="251">
        <v>152.55</v>
      </c>
    </row>
    <row r="171" spans="31:38" ht="15.75">
      <c r="AE171" s="99"/>
      <c r="AF171" s="288" t="s">
        <v>15</v>
      </c>
      <c r="AG171" s="376">
        <v>7400</v>
      </c>
      <c r="AH171" s="250">
        <v>6552</v>
      </c>
      <c r="AI171" s="249">
        <v>246.66666666666666</v>
      </c>
      <c r="AJ171" s="251">
        <v>218.4</v>
      </c>
      <c r="AK171" s="268">
        <v>185</v>
      </c>
      <c r="AL171" s="251">
        <v>163.8</v>
      </c>
    </row>
    <row r="172" spans="31:38" ht="15.75">
      <c r="AE172" s="99"/>
      <c r="AF172" s="396" t="s">
        <v>127</v>
      </c>
      <c r="AG172" s="376">
        <v>7850</v>
      </c>
      <c r="AH172" s="250">
        <v>7002</v>
      </c>
      <c r="AI172" s="260">
        <v>261.6666666666667</v>
      </c>
      <c r="AJ172" s="251">
        <v>233.4</v>
      </c>
      <c r="AK172" s="272">
        <v>196.25</v>
      </c>
      <c r="AL172" s="251">
        <v>175.05</v>
      </c>
    </row>
    <row r="173" spans="31:38" ht="15.75">
      <c r="AE173" s="99"/>
      <c r="AF173" s="288" t="s">
        <v>113</v>
      </c>
      <c r="AG173" s="376">
        <v>10500</v>
      </c>
      <c r="AH173" s="250">
        <v>9252</v>
      </c>
      <c r="AI173" s="260">
        <v>350</v>
      </c>
      <c r="AJ173" s="251">
        <v>308.4</v>
      </c>
      <c r="AK173" s="272">
        <v>262.5</v>
      </c>
      <c r="AL173" s="251">
        <v>231.3</v>
      </c>
    </row>
    <row r="174" spans="31:38" ht="16.5" thickBot="1">
      <c r="AE174" s="119"/>
      <c r="AF174" s="359" t="s">
        <v>352</v>
      </c>
      <c r="AG174" s="377">
        <v>19000</v>
      </c>
      <c r="AH174" s="258">
        <v>16452</v>
      </c>
      <c r="AI174" s="257">
        <v>633.3333333333334</v>
      </c>
      <c r="AJ174" s="259">
        <v>548.4</v>
      </c>
      <c r="AK174" s="279">
        <v>475</v>
      </c>
      <c r="AL174" s="259">
        <v>411.3</v>
      </c>
    </row>
    <row r="175" spans="31:38" ht="16.5" thickTop="1">
      <c r="AE175" s="117" t="s">
        <v>328</v>
      </c>
      <c r="AF175" s="398" t="s">
        <v>344</v>
      </c>
      <c r="AG175" s="378">
        <v>5500</v>
      </c>
      <c r="AH175" s="261">
        <v>4094.2000000000003</v>
      </c>
      <c r="AI175" s="260">
        <v>183.33333333333334</v>
      </c>
      <c r="AJ175" s="262">
        <v>136.47333333333333</v>
      </c>
      <c r="AK175" s="272">
        <v>137.5</v>
      </c>
      <c r="AL175" s="262">
        <v>102.355</v>
      </c>
    </row>
    <row r="176" spans="31:38" ht="15.75">
      <c r="AE176" s="118" t="s">
        <v>350</v>
      </c>
      <c r="AF176" s="396" t="s">
        <v>167</v>
      </c>
      <c r="AG176" s="376">
        <v>6000</v>
      </c>
      <c r="AH176" s="250">
        <v>4856.4</v>
      </c>
      <c r="AI176" s="260">
        <v>200</v>
      </c>
      <c r="AJ176" s="251">
        <v>161.88</v>
      </c>
      <c r="AK176" s="272">
        <v>150</v>
      </c>
      <c r="AL176" s="251">
        <v>121.41</v>
      </c>
    </row>
    <row r="177" spans="31:38" ht="15.75">
      <c r="AE177" s="118"/>
      <c r="AF177" s="397" t="s">
        <v>78</v>
      </c>
      <c r="AG177" s="376">
        <v>6500</v>
      </c>
      <c r="AH177" s="250">
        <v>5422.8</v>
      </c>
      <c r="AI177" s="260">
        <v>216.66666666666666</v>
      </c>
      <c r="AJ177" s="251">
        <v>180.76000000000002</v>
      </c>
      <c r="AK177" s="272">
        <v>162.5</v>
      </c>
      <c r="AL177" s="251">
        <v>135.57</v>
      </c>
    </row>
    <row r="178" spans="31:38" ht="15.75">
      <c r="AE178" s="118"/>
      <c r="AF178" s="288" t="s">
        <v>15</v>
      </c>
      <c r="AG178" s="376">
        <v>7000</v>
      </c>
      <c r="AH178" s="250">
        <v>5812.8</v>
      </c>
      <c r="AI178" s="260">
        <v>233.33333333333334</v>
      </c>
      <c r="AJ178" s="251">
        <v>193.76000000000002</v>
      </c>
      <c r="AK178" s="272">
        <v>175</v>
      </c>
      <c r="AL178" s="251">
        <v>145.32</v>
      </c>
    </row>
    <row r="179" spans="31:38" ht="15.75">
      <c r="AE179" s="99"/>
      <c r="AF179" s="396" t="s">
        <v>127</v>
      </c>
      <c r="AG179" s="376">
        <v>7500</v>
      </c>
      <c r="AH179" s="250">
        <v>6202.8</v>
      </c>
      <c r="AI179" s="260">
        <v>250</v>
      </c>
      <c r="AJ179" s="251">
        <v>206.76000000000002</v>
      </c>
      <c r="AK179" s="272">
        <v>187.5</v>
      </c>
      <c r="AL179" s="251">
        <v>155.07</v>
      </c>
    </row>
    <row r="180" spans="31:38" ht="15.75">
      <c r="AE180" s="99"/>
      <c r="AF180" s="288" t="s">
        <v>113</v>
      </c>
      <c r="AG180" s="376">
        <v>10000</v>
      </c>
      <c r="AH180" s="250">
        <v>8368.8</v>
      </c>
      <c r="AI180" s="260">
        <v>333.3333333333333</v>
      </c>
      <c r="AJ180" s="251">
        <v>278.96</v>
      </c>
      <c r="AK180" s="272">
        <v>250</v>
      </c>
      <c r="AL180" s="251">
        <v>209.21999999999997</v>
      </c>
    </row>
    <row r="181" spans="31:38" ht="16.5" thickBot="1">
      <c r="AE181" s="119"/>
      <c r="AF181" s="359" t="s">
        <v>352</v>
      </c>
      <c r="AG181" s="377">
        <v>18000</v>
      </c>
      <c r="AH181" s="258">
        <v>14392.8</v>
      </c>
      <c r="AI181" s="302">
        <v>600</v>
      </c>
      <c r="AJ181" s="259">
        <v>479.76</v>
      </c>
      <c r="AK181" s="290">
        <v>450</v>
      </c>
      <c r="AL181" s="259">
        <v>359.82</v>
      </c>
    </row>
    <row r="182" spans="31:38" ht="17.25" thickBot="1" thickTop="1">
      <c r="AE182" s="311"/>
      <c r="AF182" s="92" t="s">
        <v>125</v>
      </c>
      <c r="AG182" s="402">
        <v>3000</v>
      </c>
      <c r="AH182" s="362">
        <v>1955</v>
      </c>
      <c r="AI182" s="361">
        <v>100</v>
      </c>
      <c r="AJ182" s="363">
        <v>65.16666666666667</v>
      </c>
      <c r="AK182" s="404">
        <v>75</v>
      </c>
      <c r="AL182" s="363">
        <v>48.875</v>
      </c>
    </row>
    <row r="183" spans="31:38" ht="16.5" thickBot="1">
      <c r="AE183" s="115"/>
      <c r="AG183" s="264"/>
      <c r="AH183" s="282"/>
      <c r="AI183" s="292"/>
      <c r="AJ183" s="275"/>
      <c r="AK183" s="292"/>
      <c r="AL183" s="275"/>
    </row>
    <row r="184" spans="1:38" ht="16.5" thickBot="1">
      <c r="A184" s="141"/>
      <c r="B184" s="140" t="s">
        <v>164</v>
      </c>
      <c r="C184" s="162">
        <f>L184/28</f>
        <v>207.14285714285714</v>
      </c>
      <c r="D184" s="164">
        <f>N184/28</f>
        <v>205.0714285714286</v>
      </c>
      <c r="E184" s="159">
        <f>D184*2</f>
        <v>410.1428571428572</v>
      </c>
      <c r="F184" s="159">
        <f>D184*4</f>
        <v>820.2857142857144</v>
      </c>
      <c r="G184" s="159">
        <f>D184*7</f>
        <v>1435.5000000000002</v>
      </c>
      <c r="H184" s="159">
        <f>D184*9</f>
        <v>1845.6428571428576</v>
      </c>
      <c r="I184" s="160">
        <f>D184*14</f>
        <v>2871.0000000000005</v>
      </c>
      <c r="L184" s="125">
        <v>5800</v>
      </c>
      <c r="M184" s="124">
        <v>5220</v>
      </c>
      <c r="N184" s="124">
        <f>M184*1.1</f>
        <v>5742.000000000001</v>
      </c>
      <c r="R184" s="141"/>
      <c r="S184" s="141" t="s">
        <v>164</v>
      </c>
      <c r="T184" s="162">
        <f>AA184/40</f>
        <v>145</v>
      </c>
      <c r="U184" s="163">
        <f>AC184/40</f>
        <v>143.55</v>
      </c>
      <c r="V184" s="164">
        <f>U184*2</f>
        <v>287.1</v>
      </c>
      <c r="W184" s="159">
        <f>U184*4</f>
        <v>574.2</v>
      </c>
      <c r="X184" s="159">
        <f>U184*7</f>
        <v>1004.8500000000001</v>
      </c>
      <c r="Y184" s="159">
        <f>U184*9</f>
        <v>1291.95</v>
      </c>
      <c r="Z184" s="160">
        <f>U184*14</f>
        <v>2009.7000000000003</v>
      </c>
      <c r="AA184" s="125">
        <v>5800</v>
      </c>
      <c r="AB184" s="124">
        <v>5220</v>
      </c>
      <c r="AC184" s="124">
        <f>AB184*1.1</f>
        <v>5742.000000000001</v>
      </c>
      <c r="AE184" s="116" t="s">
        <v>153</v>
      </c>
      <c r="AF184" s="395" t="s">
        <v>106</v>
      </c>
      <c r="AG184" s="373">
        <v>4500</v>
      </c>
      <c r="AH184" s="366">
        <v>4586.4</v>
      </c>
      <c r="AI184" s="286">
        <v>150</v>
      </c>
      <c r="AJ184" s="276">
        <v>152.88</v>
      </c>
      <c r="AK184" s="267">
        <v>112.5</v>
      </c>
      <c r="AL184" s="276">
        <v>114.66</v>
      </c>
    </row>
    <row r="185" spans="1:38" ht="15.75">
      <c r="A185" s="141"/>
      <c r="B185" s="140" t="s">
        <v>78</v>
      </c>
      <c r="C185" s="162">
        <f>L185/28</f>
        <v>167.85714285714286</v>
      </c>
      <c r="D185" s="164">
        <f>N185/28</f>
        <v>166.17857142857142</v>
      </c>
      <c r="E185" s="159">
        <f>D185*2</f>
        <v>332.35714285714283</v>
      </c>
      <c r="F185" s="159">
        <f>D185*4</f>
        <v>664.7142857142857</v>
      </c>
      <c r="G185" s="159">
        <f>D185*7</f>
        <v>1163.25</v>
      </c>
      <c r="H185" s="159">
        <f>D185*9</f>
        <v>1495.6071428571427</v>
      </c>
      <c r="I185" s="160">
        <f>D185*14</f>
        <v>2326.5</v>
      </c>
      <c r="L185" s="125">
        <v>4700</v>
      </c>
      <c r="M185" s="124">
        <v>4230</v>
      </c>
      <c r="N185" s="124">
        <f>M185*1.1</f>
        <v>4653</v>
      </c>
      <c r="R185" s="141"/>
      <c r="S185" s="141" t="s">
        <v>78</v>
      </c>
      <c r="T185" s="162">
        <f>AA185/40</f>
        <v>117.5</v>
      </c>
      <c r="U185" s="163">
        <f>AC185/40</f>
        <v>116.325</v>
      </c>
      <c r="V185" s="164">
        <f>U185*2</f>
        <v>232.65</v>
      </c>
      <c r="W185" s="159">
        <f>U185*4</f>
        <v>465.3</v>
      </c>
      <c r="X185" s="159">
        <f>U185*7</f>
        <v>814.275</v>
      </c>
      <c r="Y185" s="159">
        <f>U185*9</f>
        <v>1046.925</v>
      </c>
      <c r="Z185" s="160">
        <f>U185*14</f>
        <v>1628.55</v>
      </c>
      <c r="AA185" s="125">
        <v>4700</v>
      </c>
      <c r="AB185" s="124">
        <v>4230</v>
      </c>
      <c r="AC185" s="124">
        <f>AB185*1.1</f>
        <v>4653</v>
      </c>
      <c r="AE185" s="400" t="s">
        <v>343</v>
      </c>
      <c r="AF185" s="396" t="s">
        <v>344</v>
      </c>
      <c r="AG185" s="378">
        <v>5200</v>
      </c>
      <c r="AH185" s="261">
        <v>5234.4</v>
      </c>
      <c r="AI185" s="260">
        <v>173.33333333333334</v>
      </c>
      <c r="AJ185" s="262">
        <v>174.48</v>
      </c>
      <c r="AK185" s="272">
        <v>130</v>
      </c>
      <c r="AL185" s="262">
        <v>130.85999999999999</v>
      </c>
    </row>
    <row r="186" spans="1:38" ht="15.75">
      <c r="A186" s="141"/>
      <c r="B186" s="140" t="s">
        <v>165</v>
      </c>
      <c r="C186" s="227">
        <f>L186/28</f>
        <v>203.57142857142858</v>
      </c>
      <c r="D186" s="164">
        <f>N186/28</f>
        <v>201.5357142857143</v>
      </c>
      <c r="E186" s="159">
        <f>D186*2</f>
        <v>403.0714285714286</v>
      </c>
      <c r="F186" s="159">
        <f>D186*4</f>
        <v>806.1428571428572</v>
      </c>
      <c r="G186" s="159">
        <f>D186*7</f>
        <v>1410.7500000000002</v>
      </c>
      <c r="H186" s="159">
        <f>D186*9</f>
        <v>1813.8214285714287</v>
      </c>
      <c r="I186" s="160">
        <f>D186*14</f>
        <v>2821.5000000000005</v>
      </c>
      <c r="L186" s="125">
        <v>5700</v>
      </c>
      <c r="M186" s="124">
        <v>5130</v>
      </c>
      <c r="N186" s="124">
        <f>M186*1.1</f>
        <v>5643.000000000001</v>
      </c>
      <c r="R186" s="141"/>
      <c r="S186" s="141" t="s">
        <v>165</v>
      </c>
      <c r="T186" s="162">
        <f>AA186/40</f>
        <v>142.5</v>
      </c>
      <c r="U186" s="163">
        <f>AC186/40</f>
        <v>141.07500000000002</v>
      </c>
      <c r="V186" s="164">
        <f>U186*2</f>
        <v>282.15000000000003</v>
      </c>
      <c r="W186" s="159">
        <f>U186*4</f>
        <v>564.3000000000001</v>
      </c>
      <c r="X186" s="159">
        <f>U186*7</f>
        <v>987.5250000000001</v>
      </c>
      <c r="Y186" s="159">
        <f>U186*9</f>
        <v>1269.6750000000002</v>
      </c>
      <c r="Z186" s="160">
        <f>U186*14</f>
        <v>1975.0500000000002</v>
      </c>
      <c r="AA186" s="125">
        <v>5700</v>
      </c>
      <c r="AB186" s="124">
        <v>5130</v>
      </c>
      <c r="AC186" s="124">
        <f>AB186*1.1</f>
        <v>5643.000000000001</v>
      </c>
      <c r="AE186" s="117" t="s">
        <v>345</v>
      </c>
      <c r="AF186" s="397" t="s">
        <v>126</v>
      </c>
      <c r="AG186" s="376">
        <v>7000</v>
      </c>
      <c r="AH186" s="250">
        <v>7228.8</v>
      </c>
      <c r="AI186" s="260">
        <v>233.33333333333334</v>
      </c>
      <c r="AJ186" s="251">
        <v>240.96</v>
      </c>
      <c r="AK186" s="272">
        <v>175</v>
      </c>
      <c r="AL186" s="251">
        <v>180.72</v>
      </c>
    </row>
    <row r="187" spans="1:38" s="130" customFormat="1" ht="15.75">
      <c r="A187" s="141"/>
      <c r="B187" s="140" t="s">
        <v>166</v>
      </c>
      <c r="C187" s="228">
        <f>L187/28</f>
        <v>212.5</v>
      </c>
      <c r="D187" s="164">
        <f>N187/28</f>
        <v>210.37500000000003</v>
      </c>
      <c r="E187" s="159">
        <f>D187*2</f>
        <v>420.75000000000006</v>
      </c>
      <c r="F187" s="159">
        <f>D187*4</f>
        <v>841.5000000000001</v>
      </c>
      <c r="G187" s="159">
        <f>D187*7</f>
        <v>1472.6250000000002</v>
      </c>
      <c r="H187" s="159">
        <f>D187*9</f>
        <v>1893.3750000000002</v>
      </c>
      <c r="I187" s="160">
        <f>D187*14</f>
        <v>2945.2500000000005</v>
      </c>
      <c r="L187" s="229">
        <v>5950</v>
      </c>
      <c r="M187" s="130">
        <v>5355</v>
      </c>
      <c r="N187" s="130">
        <f>M187*1.1</f>
        <v>5890.500000000001</v>
      </c>
      <c r="P187" s="139"/>
      <c r="Q187" s="139"/>
      <c r="R187" s="141"/>
      <c r="S187" s="141" t="s">
        <v>166</v>
      </c>
      <c r="T187" s="162">
        <f>AA187/40</f>
        <v>148.75</v>
      </c>
      <c r="U187" s="163">
        <f>AC187/40</f>
        <v>147.26250000000002</v>
      </c>
      <c r="V187" s="164">
        <f>U187*2</f>
        <v>294.52500000000003</v>
      </c>
      <c r="W187" s="159">
        <f>U187*4</f>
        <v>589.0500000000001</v>
      </c>
      <c r="X187" s="159">
        <f>U187*7</f>
        <v>1030.8375</v>
      </c>
      <c r="Y187" s="159">
        <f>U187*9</f>
        <v>1325.3625000000002</v>
      </c>
      <c r="Z187" s="160">
        <f>U187*14</f>
        <v>2061.675</v>
      </c>
      <c r="AA187" s="229">
        <v>5950</v>
      </c>
      <c r="AB187" s="130">
        <v>5355</v>
      </c>
      <c r="AC187" s="130">
        <f>AB187*1.1</f>
        <v>5890.500000000001</v>
      </c>
      <c r="AD187" s="217"/>
      <c r="AE187" s="118" t="s">
        <v>346</v>
      </c>
      <c r="AF187" s="396" t="s">
        <v>127</v>
      </c>
      <c r="AG187" s="376">
        <v>8750</v>
      </c>
      <c r="AH187" s="250">
        <v>9280.8</v>
      </c>
      <c r="AI187" s="260">
        <v>291.6666666666667</v>
      </c>
      <c r="AJ187" s="251">
        <v>309.35999999999996</v>
      </c>
      <c r="AK187" s="272">
        <v>218.75</v>
      </c>
      <c r="AL187" s="251">
        <v>232.01999999999998</v>
      </c>
    </row>
    <row r="188" spans="1:38" ht="16.5" thickBot="1">
      <c r="A188" s="238"/>
      <c r="B188" s="239" t="s">
        <v>88</v>
      </c>
      <c r="C188" s="240">
        <f>L188/28</f>
        <v>26.785714285714285</v>
      </c>
      <c r="D188" s="203">
        <f>N188/28</f>
        <v>26.517857142857146</v>
      </c>
      <c r="E188" s="204">
        <f>D188*2</f>
        <v>53.03571428571429</v>
      </c>
      <c r="F188" s="204">
        <f>D188*4</f>
        <v>106.07142857142858</v>
      </c>
      <c r="G188" s="204">
        <f>D188*7</f>
        <v>185.62500000000003</v>
      </c>
      <c r="H188" s="204">
        <f>D188*9</f>
        <v>238.6607142857143</v>
      </c>
      <c r="I188" s="205">
        <f>D188*14</f>
        <v>371.25000000000006</v>
      </c>
      <c r="L188" s="125">
        <v>750</v>
      </c>
      <c r="M188" s="207">
        <v>675</v>
      </c>
      <c r="N188" s="207">
        <f>M188*1.1</f>
        <v>742.5000000000001</v>
      </c>
      <c r="R188" s="238"/>
      <c r="S188" s="241" t="s">
        <v>88</v>
      </c>
      <c r="T188" s="206">
        <f>AA188/40</f>
        <v>18.75</v>
      </c>
      <c r="U188" s="242">
        <f>AC188/40</f>
        <v>18.562500000000004</v>
      </c>
      <c r="V188" s="203">
        <f>U188*2</f>
        <v>37.12500000000001</v>
      </c>
      <c r="W188" s="204">
        <f>U188*4</f>
        <v>74.25000000000001</v>
      </c>
      <c r="X188" s="204">
        <f>U188*7</f>
        <v>129.93750000000003</v>
      </c>
      <c r="Y188" s="204">
        <f>U188*9</f>
        <v>167.06250000000003</v>
      </c>
      <c r="Z188" s="205">
        <f>U188*14</f>
        <v>259.87500000000006</v>
      </c>
      <c r="AA188" s="125">
        <v>750</v>
      </c>
      <c r="AB188" s="207">
        <v>675</v>
      </c>
      <c r="AC188" s="207">
        <f>AB188*1.1</f>
        <v>742.5000000000001</v>
      </c>
      <c r="AE188" s="278"/>
      <c r="AF188" s="405" t="s">
        <v>113</v>
      </c>
      <c r="AG188" s="377">
        <v>11500</v>
      </c>
      <c r="AH188" s="258">
        <v>11980.8</v>
      </c>
      <c r="AI188" s="257">
        <v>383.3333333333333</v>
      </c>
      <c r="AJ188" s="259">
        <v>399.35999999999996</v>
      </c>
      <c r="AK188" s="279">
        <v>287.5</v>
      </c>
      <c r="AL188" s="259">
        <v>299.52</v>
      </c>
    </row>
    <row r="189" spans="31:38" s="247" customFormat="1" ht="15.75">
      <c r="AE189" s="411" t="s">
        <v>342</v>
      </c>
      <c r="AF189" s="412" t="s">
        <v>106</v>
      </c>
      <c r="AG189" s="413">
        <v>4500</v>
      </c>
      <c r="AH189" s="414">
        <v>4132.8</v>
      </c>
      <c r="AI189" s="415">
        <v>150</v>
      </c>
      <c r="AJ189" s="416">
        <v>137.76000000000002</v>
      </c>
      <c r="AK189" s="417">
        <v>112.5</v>
      </c>
      <c r="AL189" s="416">
        <v>103.32000000000001</v>
      </c>
    </row>
    <row r="190" spans="30:38" ht="15.75">
      <c r="AD190" s="217"/>
      <c r="AE190" s="118" t="s">
        <v>347</v>
      </c>
      <c r="AF190" s="396" t="s">
        <v>344</v>
      </c>
      <c r="AG190" s="378">
        <v>5200</v>
      </c>
      <c r="AH190" s="261">
        <v>4708.8</v>
      </c>
      <c r="AI190" s="260">
        <v>173.33333333333334</v>
      </c>
      <c r="AJ190" s="262">
        <v>156.96</v>
      </c>
      <c r="AK190" s="272">
        <v>130</v>
      </c>
      <c r="AL190" s="262">
        <v>117.72</v>
      </c>
    </row>
    <row r="191" spans="30:38" ht="15.75">
      <c r="AD191" s="217"/>
      <c r="AE191" s="99"/>
      <c r="AF191" s="397" t="s">
        <v>126</v>
      </c>
      <c r="AG191" s="376">
        <v>7000</v>
      </c>
      <c r="AH191" s="250">
        <v>6537.599999999999</v>
      </c>
      <c r="AI191" s="260">
        <v>233.33333333333334</v>
      </c>
      <c r="AJ191" s="251">
        <v>217.92</v>
      </c>
      <c r="AK191" s="272">
        <v>175</v>
      </c>
      <c r="AL191" s="251">
        <v>163.44</v>
      </c>
    </row>
    <row r="192" spans="30:38" ht="15.75">
      <c r="AD192" s="217"/>
      <c r="AE192" s="99"/>
      <c r="AF192" s="396" t="s">
        <v>127</v>
      </c>
      <c r="AG192" s="376">
        <v>8750</v>
      </c>
      <c r="AH192" s="250">
        <v>8361.6</v>
      </c>
      <c r="AI192" s="260">
        <v>291.6666666666667</v>
      </c>
      <c r="AJ192" s="251">
        <v>278.72</v>
      </c>
      <c r="AK192" s="272">
        <v>218.75</v>
      </c>
      <c r="AL192" s="251">
        <v>209.04000000000002</v>
      </c>
    </row>
    <row r="193" spans="30:38" ht="16.5" thickBot="1">
      <c r="AD193" s="217"/>
      <c r="AE193" s="119"/>
      <c r="AF193" s="405" t="s">
        <v>113</v>
      </c>
      <c r="AG193" s="377">
        <v>11500</v>
      </c>
      <c r="AH193" s="258">
        <v>10761.6</v>
      </c>
      <c r="AI193" s="257">
        <v>383.3333333333333</v>
      </c>
      <c r="AJ193" s="259">
        <v>358.72</v>
      </c>
      <c r="AK193" s="279">
        <v>287.5</v>
      </c>
      <c r="AL193" s="259">
        <v>269.04</v>
      </c>
    </row>
    <row r="194" spans="30:38" ht="17.25" thickBot="1" thickTop="1">
      <c r="AD194" s="217"/>
      <c r="AE194" s="284"/>
      <c r="AF194" s="399" t="s">
        <v>125</v>
      </c>
      <c r="AG194" s="394">
        <v>3000</v>
      </c>
      <c r="AH194" s="391">
        <v>2210</v>
      </c>
      <c r="AI194" s="392">
        <v>100</v>
      </c>
      <c r="AJ194" s="393">
        <v>73.66666666666667</v>
      </c>
      <c r="AK194" s="403">
        <v>75</v>
      </c>
      <c r="AL194" s="393">
        <v>55.25</v>
      </c>
    </row>
    <row r="195" spans="30:38" ht="16.5" thickTop="1">
      <c r="AD195" s="217"/>
      <c r="AE195" s="117" t="s">
        <v>348</v>
      </c>
      <c r="AF195" s="398" t="s">
        <v>106</v>
      </c>
      <c r="AG195" s="378">
        <v>3700</v>
      </c>
      <c r="AH195" s="261">
        <v>3276</v>
      </c>
      <c r="AI195" s="260">
        <v>123.33333333333333</v>
      </c>
      <c r="AJ195" s="262">
        <v>109.2</v>
      </c>
      <c r="AK195" s="272">
        <v>92.5</v>
      </c>
      <c r="AL195" s="262">
        <v>81.9</v>
      </c>
    </row>
    <row r="196" spans="30:38" ht="15.75">
      <c r="AD196" s="217"/>
      <c r="AE196" s="118" t="s">
        <v>349</v>
      </c>
      <c r="AF196" s="396" t="s">
        <v>344</v>
      </c>
      <c r="AG196" s="376">
        <v>4100</v>
      </c>
      <c r="AH196" s="250">
        <v>3726</v>
      </c>
      <c r="AI196" s="260">
        <v>136.66666666666666</v>
      </c>
      <c r="AJ196" s="251">
        <v>124.2</v>
      </c>
      <c r="AK196" s="272">
        <v>102.5</v>
      </c>
      <c r="AL196" s="251">
        <v>93.15</v>
      </c>
    </row>
    <row r="197" spans="31:38" ht="15.75">
      <c r="AE197" s="99"/>
      <c r="AF197" s="397" t="s">
        <v>126</v>
      </c>
      <c r="AG197" s="376">
        <v>6000</v>
      </c>
      <c r="AH197" s="250">
        <v>5202</v>
      </c>
      <c r="AI197" s="260">
        <v>200</v>
      </c>
      <c r="AJ197" s="251">
        <v>173.4</v>
      </c>
      <c r="AK197" s="272">
        <v>150</v>
      </c>
      <c r="AL197" s="251">
        <v>130.05</v>
      </c>
    </row>
    <row r="198" spans="31:38" ht="15.75">
      <c r="AE198" s="99"/>
      <c r="AF198" s="396" t="s">
        <v>127</v>
      </c>
      <c r="AG198" s="376">
        <v>7500</v>
      </c>
      <c r="AH198" s="250">
        <v>6282</v>
      </c>
      <c r="AI198" s="260">
        <v>250</v>
      </c>
      <c r="AJ198" s="251">
        <v>209.4</v>
      </c>
      <c r="AK198" s="272">
        <v>187.5</v>
      </c>
      <c r="AL198" s="251">
        <v>157.05</v>
      </c>
    </row>
    <row r="199" spans="31:38" ht="16.5" thickBot="1">
      <c r="AE199" s="119"/>
      <c r="AF199" s="405" t="s">
        <v>113</v>
      </c>
      <c r="AG199" s="377">
        <v>9900</v>
      </c>
      <c r="AH199" s="258">
        <v>8802</v>
      </c>
      <c r="AI199" s="257">
        <v>330</v>
      </c>
      <c r="AJ199" s="259">
        <v>293.4</v>
      </c>
      <c r="AK199" s="279">
        <v>247.5</v>
      </c>
      <c r="AL199" s="259">
        <v>220.05</v>
      </c>
    </row>
    <row r="200" spans="31:38" ht="16.5" thickTop="1">
      <c r="AE200" s="117" t="s">
        <v>328</v>
      </c>
      <c r="AF200" s="398" t="s">
        <v>106</v>
      </c>
      <c r="AG200" s="378">
        <v>3500</v>
      </c>
      <c r="AH200" s="261">
        <v>2906.4</v>
      </c>
      <c r="AI200" s="260">
        <v>116.66666666666667</v>
      </c>
      <c r="AJ200" s="262">
        <v>96.88000000000001</v>
      </c>
      <c r="AK200" s="272">
        <v>87.5</v>
      </c>
      <c r="AL200" s="262">
        <v>72.66</v>
      </c>
    </row>
    <row r="201" spans="31:38" ht="15.75">
      <c r="AE201" s="118" t="s">
        <v>350</v>
      </c>
      <c r="AF201" s="396" t="s">
        <v>344</v>
      </c>
      <c r="AG201" s="376">
        <v>4000</v>
      </c>
      <c r="AH201" s="250">
        <v>3296.4</v>
      </c>
      <c r="AI201" s="260">
        <v>133.33333333333334</v>
      </c>
      <c r="AJ201" s="251">
        <v>109.88000000000001</v>
      </c>
      <c r="AK201" s="272">
        <v>100</v>
      </c>
      <c r="AL201" s="251">
        <v>82.41</v>
      </c>
    </row>
    <row r="202" spans="31:38" ht="15.75">
      <c r="AE202" s="99"/>
      <c r="AF202" s="397" t="s">
        <v>126</v>
      </c>
      <c r="AG202" s="376">
        <v>5500</v>
      </c>
      <c r="AH202" s="250">
        <v>4642.8</v>
      </c>
      <c r="AI202" s="260">
        <v>183.33333333333334</v>
      </c>
      <c r="AJ202" s="251">
        <v>154.76000000000002</v>
      </c>
      <c r="AK202" s="272">
        <v>137.5</v>
      </c>
      <c r="AL202" s="251">
        <v>116.07000000000001</v>
      </c>
    </row>
    <row r="203" spans="31:38" ht="15.75">
      <c r="AE203" s="99"/>
      <c r="AF203" s="396" t="s">
        <v>127</v>
      </c>
      <c r="AG203" s="376">
        <v>9700</v>
      </c>
      <c r="AH203" s="250">
        <v>5578.8</v>
      </c>
      <c r="AI203" s="260">
        <v>323.3333333333333</v>
      </c>
      <c r="AJ203" s="251">
        <v>185.96</v>
      </c>
      <c r="AK203" s="272">
        <v>242.5</v>
      </c>
      <c r="AL203" s="251">
        <v>139.47</v>
      </c>
    </row>
    <row r="204" spans="31:38" ht="16.5" thickBot="1">
      <c r="AE204" s="119"/>
      <c r="AF204" s="405" t="s">
        <v>113</v>
      </c>
      <c r="AG204" s="377">
        <v>9500</v>
      </c>
      <c r="AH204" s="258">
        <v>7762.799999999999</v>
      </c>
      <c r="AI204" s="302">
        <v>316.6666666666667</v>
      </c>
      <c r="AJ204" s="259">
        <v>258.76</v>
      </c>
      <c r="AK204" s="290">
        <v>237.5</v>
      </c>
      <c r="AL204" s="259">
        <v>194.07</v>
      </c>
    </row>
    <row r="205" spans="31:38" ht="17.25" thickBot="1" thickTop="1">
      <c r="AE205" s="311"/>
      <c r="AF205" s="92" t="s">
        <v>125</v>
      </c>
      <c r="AG205" s="402">
        <v>3000</v>
      </c>
      <c r="AH205" s="362">
        <v>1955</v>
      </c>
      <c r="AI205" s="361">
        <v>100</v>
      </c>
      <c r="AJ205" s="363">
        <v>65.16666666666667</v>
      </c>
      <c r="AK205" s="404">
        <v>75</v>
      </c>
      <c r="AL205" s="363">
        <v>48.875</v>
      </c>
    </row>
    <row r="206" spans="33:38" ht="16.5" thickBot="1">
      <c r="AG206" s="264"/>
      <c r="AH206" s="282"/>
      <c r="AI206" s="292"/>
      <c r="AJ206" s="275"/>
      <c r="AK206" s="292"/>
      <c r="AL206" s="275"/>
    </row>
    <row r="207" spans="31:38" ht="15.75">
      <c r="AE207" s="116" t="s">
        <v>354</v>
      </c>
      <c r="AF207" s="287" t="s">
        <v>355</v>
      </c>
      <c r="AG207" s="373">
        <v>9210</v>
      </c>
      <c r="AH207" s="366">
        <v>4212</v>
      </c>
      <c r="AI207" s="286">
        <v>307</v>
      </c>
      <c r="AJ207" s="276">
        <v>140.4</v>
      </c>
      <c r="AK207" s="286">
        <v>230.25</v>
      </c>
      <c r="AL207" s="276">
        <v>105.3</v>
      </c>
    </row>
    <row r="208" spans="31:38" ht="15.75">
      <c r="AE208" s="406" t="s">
        <v>356</v>
      </c>
      <c r="AF208" s="368" t="s">
        <v>357</v>
      </c>
      <c r="AG208" s="376">
        <v>10030</v>
      </c>
      <c r="AH208" s="250">
        <v>4212</v>
      </c>
      <c r="AI208" s="260">
        <v>334.3333333333333</v>
      </c>
      <c r="AJ208" s="251">
        <v>140.4</v>
      </c>
      <c r="AK208" s="260">
        <v>250.75</v>
      </c>
      <c r="AL208" s="251">
        <v>105.3</v>
      </c>
    </row>
    <row r="209" spans="31:38" ht="15.75">
      <c r="AE209" s="407" t="s">
        <v>358</v>
      </c>
      <c r="AF209" s="288" t="s">
        <v>359</v>
      </c>
      <c r="AG209" s="376">
        <v>11350</v>
      </c>
      <c r="AH209" s="250">
        <v>4860</v>
      </c>
      <c r="AI209" s="260">
        <v>378.3333333333333</v>
      </c>
      <c r="AJ209" s="251">
        <v>162</v>
      </c>
      <c r="AK209" s="260">
        <v>283.75</v>
      </c>
      <c r="AL209" s="251">
        <v>121.5</v>
      </c>
    </row>
    <row r="210" spans="31:38" ht="16.5" thickBot="1">
      <c r="AE210" s="284" t="s">
        <v>360</v>
      </c>
      <c r="AF210" s="359" t="s">
        <v>361</v>
      </c>
      <c r="AG210" s="377">
        <v>12140</v>
      </c>
      <c r="AH210" s="258">
        <v>8640</v>
      </c>
      <c r="AI210" s="257">
        <v>404.6666666666667</v>
      </c>
      <c r="AJ210" s="259">
        <v>288</v>
      </c>
      <c r="AK210" s="257">
        <v>303.5</v>
      </c>
      <c r="AL210" s="259">
        <v>216</v>
      </c>
    </row>
    <row r="211" spans="31:38" ht="16.5" thickTop="1">
      <c r="AE211" s="117" t="s">
        <v>362</v>
      </c>
      <c r="AF211" s="291" t="s">
        <v>355</v>
      </c>
      <c r="AG211" s="378">
        <v>9210</v>
      </c>
      <c r="AH211" s="261">
        <v>4536</v>
      </c>
      <c r="AI211" s="260">
        <v>307</v>
      </c>
      <c r="AJ211" s="262">
        <v>151.2</v>
      </c>
      <c r="AK211" s="260">
        <v>230.25</v>
      </c>
      <c r="AL211" s="262">
        <v>113.4</v>
      </c>
    </row>
    <row r="212" spans="31:38" ht="15.75">
      <c r="AE212" s="118" t="s">
        <v>363</v>
      </c>
      <c r="AF212" s="368" t="s">
        <v>357</v>
      </c>
      <c r="AG212" s="376">
        <v>10030</v>
      </c>
      <c r="AH212" s="250">
        <v>4536</v>
      </c>
      <c r="AI212" s="260">
        <v>334.3333333333333</v>
      </c>
      <c r="AJ212" s="251">
        <v>151.2</v>
      </c>
      <c r="AK212" s="260">
        <v>250.75</v>
      </c>
      <c r="AL212" s="251">
        <v>113.4</v>
      </c>
    </row>
    <row r="213" spans="31:38" ht="15.75">
      <c r="AE213" s="118" t="s">
        <v>364</v>
      </c>
      <c r="AF213" s="288" t="s">
        <v>359</v>
      </c>
      <c r="AG213" s="376">
        <v>11350</v>
      </c>
      <c r="AH213" s="250">
        <v>5184</v>
      </c>
      <c r="AI213" s="260">
        <v>378.3333333333333</v>
      </c>
      <c r="AJ213" s="251">
        <v>172.8</v>
      </c>
      <c r="AK213" s="260">
        <v>283.75</v>
      </c>
      <c r="AL213" s="251">
        <v>129.6</v>
      </c>
    </row>
    <row r="214" spans="31:38" ht="16.5" thickBot="1">
      <c r="AE214" s="220"/>
      <c r="AF214" s="359" t="s">
        <v>361</v>
      </c>
      <c r="AG214" s="377">
        <v>12140</v>
      </c>
      <c r="AH214" s="258">
        <v>9720</v>
      </c>
      <c r="AI214" s="257">
        <v>404.6666666666667</v>
      </c>
      <c r="AJ214" s="259">
        <v>324</v>
      </c>
      <c r="AK214" s="257">
        <v>303.5</v>
      </c>
      <c r="AL214" s="259">
        <v>243</v>
      </c>
    </row>
    <row r="215" spans="31:38" ht="16.5" thickTop="1">
      <c r="AE215" s="117" t="s">
        <v>342</v>
      </c>
      <c r="AF215" s="291" t="s">
        <v>355</v>
      </c>
      <c r="AG215" s="378">
        <v>11550</v>
      </c>
      <c r="AH215" s="261">
        <v>7020</v>
      </c>
      <c r="AI215" s="260">
        <v>385</v>
      </c>
      <c r="AJ215" s="262">
        <v>234</v>
      </c>
      <c r="AK215" s="260">
        <v>288.75</v>
      </c>
      <c r="AL215" s="262">
        <v>175.5</v>
      </c>
    </row>
    <row r="216" spans="31:38" ht="15.75">
      <c r="AE216" s="118" t="s">
        <v>365</v>
      </c>
      <c r="AF216" s="368" t="s">
        <v>357</v>
      </c>
      <c r="AG216" s="376">
        <v>12540</v>
      </c>
      <c r="AH216" s="250">
        <v>7020</v>
      </c>
      <c r="AI216" s="260">
        <v>418</v>
      </c>
      <c r="AJ216" s="251">
        <v>234</v>
      </c>
      <c r="AK216" s="260">
        <v>313.5</v>
      </c>
      <c r="AL216" s="251">
        <v>175.5</v>
      </c>
    </row>
    <row r="217" spans="31:38" ht="15.75">
      <c r="AE217" s="118" t="s">
        <v>366</v>
      </c>
      <c r="AF217" s="288" t="s">
        <v>359</v>
      </c>
      <c r="AG217" s="376">
        <v>14190</v>
      </c>
      <c r="AH217" s="250">
        <v>8100</v>
      </c>
      <c r="AI217" s="260">
        <v>473</v>
      </c>
      <c r="AJ217" s="251">
        <v>270</v>
      </c>
      <c r="AK217" s="260">
        <v>354.75</v>
      </c>
      <c r="AL217" s="251">
        <v>202.5</v>
      </c>
    </row>
    <row r="218" spans="31:38" ht="16.5" thickBot="1">
      <c r="AE218" s="278"/>
      <c r="AF218" s="359" t="s">
        <v>361</v>
      </c>
      <c r="AG218" s="377">
        <v>15180</v>
      </c>
      <c r="AH218" s="258">
        <v>12960</v>
      </c>
      <c r="AI218" s="257">
        <v>506</v>
      </c>
      <c r="AJ218" s="259">
        <v>432</v>
      </c>
      <c r="AK218" s="257">
        <v>379.5</v>
      </c>
      <c r="AL218" s="259">
        <v>324</v>
      </c>
    </row>
    <row r="219" spans="31:38" ht="16.5" thickTop="1">
      <c r="AE219" s="117" t="s">
        <v>367</v>
      </c>
      <c r="AF219" s="291" t="s">
        <v>355</v>
      </c>
      <c r="AG219" s="378">
        <v>12540</v>
      </c>
      <c r="AH219" s="261">
        <v>8100</v>
      </c>
      <c r="AI219" s="260">
        <v>418</v>
      </c>
      <c r="AJ219" s="262">
        <v>270</v>
      </c>
      <c r="AK219" s="260">
        <v>313.5</v>
      </c>
      <c r="AL219" s="262">
        <v>202.5</v>
      </c>
    </row>
    <row r="220" spans="31:38" ht="15.75">
      <c r="AE220" s="118" t="s">
        <v>368</v>
      </c>
      <c r="AF220" s="368" t="s">
        <v>357</v>
      </c>
      <c r="AG220" s="376">
        <v>13530</v>
      </c>
      <c r="AH220" s="250">
        <v>8100</v>
      </c>
      <c r="AI220" s="260">
        <v>451</v>
      </c>
      <c r="AJ220" s="251">
        <v>270</v>
      </c>
      <c r="AK220" s="260">
        <v>338.25</v>
      </c>
      <c r="AL220" s="251">
        <v>202.5</v>
      </c>
    </row>
    <row r="221" spans="31:38" ht="15.75">
      <c r="AE221" s="118"/>
      <c r="AF221" s="288" t="s">
        <v>359</v>
      </c>
      <c r="AG221" s="376">
        <v>15180</v>
      </c>
      <c r="AH221" s="250">
        <v>9180</v>
      </c>
      <c r="AI221" s="260">
        <v>506</v>
      </c>
      <c r="AJ221" s="251">
        <v>306</v>
      </c>
      <c r="AK221" s="260">
        <v>379.5</v>
      </c>
      <c r="AL221" s="251">
        <v>229.5</v>
      </c>
    </row>
    <row r="222" spans="31:38" ht="16.5" thickBot="1">
      <c r="AE222" s="278"/>
      <c r="AF222" s="359" t="s">
        <v>361</v>
      </c>
      <c r="AG222" s="377">
        <v>16170</v>
      </c>
      <c r="AH222" s="258">
        <v>14040</v>
      </c>
      <c r="AI222" s="257">
        <v>539</v>
      </c>
      <c r="AJ222" s="259">
        <v>468</v>
      </c>
      <c r="AK222" s="257">
        <v>404.25</v>
      </c>
      <c r="AL222" s="259">
        <v>351</v>
      </c>
    </row>
    <row r="223" spans="31:38" ht="16.5" thickTop="1">
      <c r="AE223" s="117" t="s">
        <v>369</v>
      </c>
      <c r="AF223" s="291" t="s">
        <v>355</v>
      </c>
      <c r="AG223" s="378">
        <v>12870</v>
      </c>
      <c r="AH223" s="261">
        <v>5292</v>
      </c>
      <c r="AI223" s="260">
        <v>429</v>
      </c>
      <c r="AJ223" s="262">
        <v>176.4</v>
      </c>
      <c r="AK223" s="260">
        <v>321.75</v>
      </c>
      <c r="AL223" s="262">
        <v>132.3</v>
      </c>
    </row>
    <row r="224" spans="31:38" ht="15.75">
      <c r="AE224" s="118" t="s">
        <v>370</v>
      </c>
      <c r="AF224" s="368" t="s">
        <v>357</v>
      </c>
      <c r="AG224" s="376">
        <v>13860</v>
      </c>
      <c r="AH224" s="250">
        <v>5292</v>
      </c>
      <c r="AI224" s="260">
        <v>462</v>
      </c>
      <c r="AJ224" s="251">
        <v>176.4</v>
      </c>
      <c r="AK224" s="260">
        <v>346.5</v>
      </c>
      <c r="AL224" s="251">
        <v>132.3</v>
      </c>
    </row>
    <row r="225" spans="31:38" ht="15.75">
      <c r="AE225" s="118" t="s">
        <v>371</v>
      </c>
      <c r="AF225" s="288" t="s">
        <v>359</v>
      </c>
      <c r="AG225" s="376">
        <v>15510</v>
      </c>
      <c r="AH225" s="250">
        <v>5940</v>
      </c>
      <c r="AI225" s="260">
        <v>517</v>
      </c>
      <c r="AJ225" s="251">
        <v>198</v>
      </c>
      <c r="AK225" s="260">
        <v>387.75</v>
      </c>
      <c r="AL225" s="251">
        <v>148.5</v>
      </c>
    </row>
    <row r="226" spans="31:38" ht="16.5" thickBot="1">
      <c r="AE226" s="220"/>
      <c r="AF226" s="359" t="s">
        <v>361</v>
      </c>
      <c r="AG226" s="377">
        <v>16500</v>
      </c>
      <c r="AH226" s="258">
        <v>10800</v>
      </c>
      <c r="AI226" s="257">
        <v>550</v>
      </c>
      <c r="AJ226" s="259">
        <v>360</v>
      </c>
      <c r="AK226" s="257">
        <v>412.5</v>
      </c>
      <c r="AL226" s="259">
        <v>270</v>
      </c>
    </row>
    <row r="227" spans="31:38" ht="17.25" thickBot="1" thickTop="1">
      <c r="AE227" s="408"/>
      <c r="AF227" s="92" t="s">
        <v>372</v>
      </c>
      <c r="AG227" s="402">
        <v>1010</v>
      </c>
      <c r="AH227" s="362">
        <v>1515</v>
      </c>
      <c r="AI227" s="361">
        <v>33.666666666666664</v>
      </c>
      <c r="AJ227" s="363">
        <v>50.5</v>
      </c>
      <c r="AK227" s="361">
        <v>25.25</v>
      </c>
      <c r="AL227" s="363">
        <v>37.875</v>
      </c>
    </row>
    <row r="228" spans="31:38" ht="16.5" thickBot="1">
      <c r="AE228" s="96"/>
      <c r="AG228" s="264"/>
      <c r="AH228" s="282"/>
      <c r="AI228" s="292"/>
      <c r="AJ228" s="275"/>
      <c r="AK228" s="292"/>
      <c r="AL228" s="275"/>
    </row>
    <row r="229" spans="31:38" ht="15.75">
      <c r="AE229" s="116" t="s">
        <v>354</v>
      </c>
      <c r="AF229" s="287" t="s">
        <v>355</v>
      </c>
      <c r="AG229" s="373">
        <v>9210</v>
      </c>
      <c r="AH229" s="366">
        <v>3888</v>
      </c>
      <c r="AI229" s="286">
        <v>307</v>
      </c>
      <c r="AJ229" s="276">
        <v>129.6</v>
      </c>
      <c r="AK229" s="286">
        <v>230.25</v>
      </c>
      <c r="AL229" s="276">
        <v>97.2</v>
      </c>
    </row>
    <row r="230" spans="31:38" ht="15.75">
      <c r="AE230" s="406" t="s">
        <v>373</v>
      </c>
      <c r="AF230" s="368" t="s">
        <v>357</v>
      </c>
      <c r="AG230" s="376">
        <v>10030</v>
      </c>
      <c r="AH230" s="250">
        <v>3888</v>
      </c>
      <c r="AI230" s="260">
        <v>334.3333333333333</v>
      </c>
      <c r="AJ230" s="251">
        <v>129.6</v>
      </c>
      <c r="AK230" s="260">
        <v>250.75</v>
      </c>
      <c r="AL230" s="251">
        <v>97.2</v>
      </c>
    </row>
    <row r="231" spans="31:38" ht="15.75">
      <c r="AE231" s="409"/>
      <c r="AF231" s="288" t="s">
        <v>359</v>
      </c>
      <c r="AG231" s="376">
        <v>11350</v>
      </c>
      <c r="AH231" s="250">
        <v>4320</v>
      </c>
      <c r="AI231" s="260">
        <v>378.3333333333333</v>
      </c>
      <c r="AJ231" s="251">
        <v>144</v>
      </c>
      <c r="AK231" s="260">
        <v>283.75</v>
      </c>
      <c r="AL231" s="251">
        <v>108</v>
      </c>
    </row>
    <row r="232" spans="31:38" ht="16.5" thickBot="1">
      <c r="AE232" s="284" t="s">
        <v>360</v>
      </c>
      <c r="AF232" s="359" t="s">
        <v>361</v>
      </c>
      <c r="AG232" s="377">
        <v>12140</v>
      </c>
      <c r="AH232" s="258">
        <v>9720</v>
      </c>
      <c r="AI232" s="257">
        <v>404.6666666666667</v>
      </c>
      <c r="AJ232" s="259">
        <v>324</v>
      </c>
      <c r="AK232" s="257">
        <v>303.5</v>
      </c>
      <c r="AL232" s="259">
        <v>243</v>
      </c>
    </row>
    <row r="233" spans="31:38" ht="16.5" thickTop="1">
      <c r="AE233" s="117" t="s">
        <v>362</v>
      </c>
      <c r="AF233" s="291" t="s">
        <v>355</v>
      </c>
      <c r="AG233" s="378">
        <v>9210</v>
      </c>
      <c r="AH233" s="261">
        <v>4212</v>
      </c>
      <c r="AI233" s="260">
        <v>307</v>
      </c>
      <c r="AJ233" s="262">
        <v>140.4</v>
      </c>
      <c r="AK233" s="260">
        <v>230.25</v>
      </c>
      <c r="AL233" s="262">
        <v>105.3</v>
      </c>
    </row>
    <row r="234" spans="31:38" ht="15.75">
      <c r="AE234" s="118" t="s">
        <v>363</v>
      </c>
      <c r="AF234" s="368" t="s">
        <v>357</v>
      </c>
      <c r="AG234" s="376">
        <v>10030</v>
      </c>
      <c r="AH234" s="250">
        <v>4212</v>
      </c>
      <c r="AI234" s="260">
        <v>334.3333333333333</v>
      </c>
      <c r="AJ234" s="251">
        <v>140.4</v>
      </c>
      <c r="AK234" s="260">
        <v>250.75</v>
      </c>
      <c r="AL234" s="251">
        <v>105.3</v>
      </c>
    </row>
    <row r="235" spans="31:38" ht="15.75">
      <c r="AE235" s="118" t="s">
        <v>364</v>
      </c>
      <c r="AF235" s="288" t="s">
        <v>359</v>
      </c>
      <c r="AG235" s="376">
        <v>11350</v>
      </c>
      <c r="AH235" s="250">
        <v>4860</v>
      </c>
      <c r="AI235" s="260">
        <v>378.3333333333333</v>
      </c>
      <c r="AJ235" s="251">
        <v>162</v>
      </c>
      <c r="AK235" s="260">
        <v>283.75</v>
      </c>
      <c r="AL235" s="251">
        <v>121.5</v>
      </c>
    </row>
    <row r="236" spans="31:38" ht="16.5" thickBot="1">
      <c r="AE236" s="220"/>
      <c r="AF236" s="359" t="s">
        <v>361</v>
      </c>
      <c r="AG236" s="377">
        <v>12140</v>
      </c>
      <c r="AH236" s="258">
        <v>10800</v>
      </c>
      <c r="AI236" s="257">
        <v>404.6666666666667</v>
      </c>
      <c r="AJ236" s="259">
        <v>360</v>
      </c>
      <c r="AK236" s="257">
        <v>303.5</v>
      </c>
      <c r="AL236" s="259">
        <v>270</v>
      </c>
    </row>
    <row r="237" spans="31:38" ht="16.5" thickTop="1">
      <c r="AE237" s="117" t="s">
        <v>342</v>
      </c>
      <c r="AF237" s="291" t="s">
        <v>355</v>
      </c>
      <c r="AG237" s="378">
        <v>11550</v>
      </c>
      <c r="AH237" s="261">
        <v>6480</v>
      </c>
      <c r="AI237" s="260">
        <v>385</v>
      </c>
      <c r="AJ237" s="262">
        <v>216</v>
      </c>
      <c r="AK237" s="260">
        <v>288.75</v>
      </c>
      <c r="AL237" s="262">
        <v>162</v>
      </c>
    </row>
    <row r="238" spans="31:38" ht="15.75">
      <c r="AE238" s="118" t="s">
        <v>365</v>
      </c>
      <c r="AF238" s="368" t="s">
        <v>357</v>
      </c>
      <c r="AG238" s="376">
        <v>12540</v>
      </c>
      <c r="AH238" s="250">
        <v>6480</v>
      </c>
      <c r="AI238" s="260">
        <v>418</v>
      </c>
      <c r="AJ238" s="251">
        <v>216</v>
      </c>
      <c r="AK238" s="260">
        <v>313.5</v>
      </c>
      <c r="AL238" s="251">
        <v>162</v>
      </c>
    </row>
    <row r="239" spans="31:38" ht="15.75">
      <c r="AE239" s="118" t="s">
        <v>366</v>
      </c>
      <c r="AF239" s="288" t="s">
        <v>359</v>
      </c>
      <c r="AG239" s="376">
        <v>14190</v>
      </c>
      <c r="AH239" s="250">
        <v>7560</v>
      </c>
      <c r="AI239" s="260">
        <v>473</v>
      </c>
      <c r="AJ239" s="251">
        <v>252</v>
      </c>
      <c r="AK239" s="260">
        <v>354.75</v>
      </c>
      <c r="AL239" s="251">
        <v>189</v>
      </c>
    </row>
    <row r="240" spans="31:38" ht="16.5" thickBot="1">
      <c r="AE240" s="278"/>
      <c r="AF240" s="359" t="s">
        <v>361</v>
      </c>
      <c r="AG240" s="377">
        <v>15180</v>
      </c>
      <c r="AH240" s="258">
        <v>15120</v>
      </c>
      <c r="AI240" s="257">
        <v>506</v>
      </c>
      <c r="AJ240" s="259">
        <v>504</v>
      </c>
      <c r="AK240" s="257">
        <v>379.5</v>
      </c>
      <c r="AL240" s="259">
        <v>378</v>
      </c>
    </row>
    <row r="241" spans="31:38" ht="16.5" thickTop="1">
      <c r="AE241" s="117" t="s">
        <v>367</v>
      </c>
      <c r="AF241" s="291" t="s">
        <v>355</v>
      </c>
      <c r="AG241" s="378">
        <v>12540</v>
      </c>
      <c r="AH241" s="261">
        <v>7452</v>
      </c>
      <c r="AI241" s="260">
        <v>418</v>
      </c>
      <c r="AJ241" s="262">
        <v>248.4</v>
      </c>
      <c r="AK241" s="260">
        <v>313.5</v>
      </c>
      <c r="AL241" s="262">
        <v>186.3</v>
      </c>
    </row>
    <row r="242" spans="31:38" ht="15.75">
      <c r="AE242" s="118" t="s">
        <v>368</v>
      </c>
      <c r="AF242" s="368" t="s">
        <v>357</v>
      </c>
      <c r="AG242" s="376">
        <v>13530</v>
      </c>
      <c r="AH242" s="250">
        <v>7452</v>
      </c>
      <c r="AI242" s="260">
        <v>451</v>
      </c>
      <c r="AJ242" s="251">
        <v>248.4</v>
      </c>
      <c r="AK242" s="260">
        <v>338.25</v>
      </c>
      <c r="AL242" s="251">
        <v>186.3</v>
      </c>
    </row>
    <row r="243" spans="31:38" ht="15.75">
      <c r="AE243" s="118"/>
      <c r="AF243" s="288" t="s">
        <v>359</v>
      </c>
      <c r="AG243" s="376">
        <v>15180</v>
      </c>
      <c r="AH243" s="250">
        <v>8532</v>
      </c>
      <c r="AI243" s="260">
        <v>506</v>
      </c>
      <c r="AJ243" s="251">
        <v>284.4</v>
      </c>
      <c r="AK243" s="260">
        <v>379.5</v>
      </c>
      <c r="AL243" s="251">
        <v>213.3</v>
      </c>
    </row>
    <row r="244" spans="31:38" ht="16.5" thickBot="1">
      <c r="AE244" s="278"/>
      <c r="AF244" s="359" t="s">
        <v>361</v>
      </c>
      <c r="AG244" s="377">
        <v>16170</v>
      </c>
      <c r="AH244" s="258">
        <v>16092</v>
      </c>
      <c r="AI244" s="257">
        <v>539</v>
      </c>
      <c r="AJ244" s="259">
        <v>536.4</v>
      </c>
      <c r="AK244" s="257">
        <v>404.25</v>
      </c>
      <c r="AL244" s="259">
        <v>402.3</v>
      </c>
    </row>
    <row r="245" spans="31:38" ht="16.5" thickTop="1">
      <c r="AE245" s="117" t="s">
        <v>369</v>
      </c>
      <c r="AF245" s="291" t="s">
        <v>355</v>
      </c>
      <c r="AG245" s="378">
        <v>12870</v>
      </c>
      <c r="AH245" s="261">
        <v>4860</v>
      </c>
      <c r="AI245" s="260">
        <v>429</v>
      </c>
      <c r="AJ245" s="262">
        <v>162</v>
      </c>
      <c r="AK245" s="260">
        <v>321.75</v>
      </c>
      <c r="AL245" s="262">
        <v>121.5</v>
      </c>
    </row>
    <row r="246" spans="31:38" ht="15.75">
      <c r="AE246" s="118" t="s">
        <v>370</v>
      </c>
      <c r="AF246" s="368" t="s">
        <v>357</v>
      </c>
      <c r="AG246" s="376">
        <v>13860</v>
      </c>
      <c r="AH246" s="250">
        <v>4860</v>
      </c>
      <c r="AI246" s="260">
        <v>462</v>
      </c>
      <c r="AJ246" s="251">
        <v>162</v>
      </c>
      <c r="AK246" s="260">
        <v>346.5</v>
      </c>
      <c r="AL246" s="251">
        <v>121.5</v>
      </c>
    </row>
    <row r="247" spans="31:38" ht="15.75">
      <c r="AE247" s="118" t="s">
        <v>371</v>
      </c>
      <c r="AF247" s="288" t="s">
        <v>359</v>
      </c>
      <c r="AG247" s="376">
        <v>15510</v>
      </c>
      <c r="AH247" s="250">
        <v>5508</v>
      </c>
      <c r="AI247" s="260">
        <v>517</v>
      </c>
      <c r="AJ247" s="251">
        <v>183.6</v>
      </c>
      <c r="AK247" s="260">
        <v>387.75</v>
      </c>
      <c r="AL247" s="251">
        <v>137.7</v>
      </c>
    </row>
    <row r="248" spans="31:38" ht="16.5" thickBot="1">
      <c r="AE248" s="220"/>
      <c r="AF248" s="359" t="s">
        <v>361</v>
      </c>
      <c r="AG248" s="377">
        <v>16500</v>
      </c>
      <c r="AH248" s="258">
        <v>11880</v>
      </c>
      <c r="AI248" s="257">
        <v>550</v>
      </c>
      <c r="AJ248" s="259">
        <v>396</v>
      </c>
      <c r="AK248" s="257">
        <v>412.5</v>
      </c>
      <c r="AL248" s="259">
        <v>297</v>
      </c>
    </row>
    <row r="249" spans="31:38" ht="17.25" thickBot="1" thickTop="1">
      <c r="AE249" s="408"/>
      <c r="AF249" s="92" t="s">
        <v>372</v>
      </c>
      <c r="AG249" s="402">
        <v>1010</v>
      </c>
      <c r="AH249" s="362">
        <v>1650.0000000000002</v>
      </c>
      <c r="AI249" s="361">
        <v>33.666666666666664</v>
      </c>
      <c r="AJ249" s="363">
        <v>55.00000000000001</v>
      </c>
      <c r="AK249" s="361">
        <v>25.25</v>
      </c>
      <c r="AL249" s="363">
        <v>41.25000000000001</v>
      </c>
    </row>
    <row r="250" spans="31:38" ht="16.5" thickBot="1">
      <c r="AE250" s="99"/>
      <c r="AG250" s="264"/>
      <c r="AH250" s="282"/>
      <c r="AI250" s="292"/>
      <c r="AJ250" s="275"/>
      <c r="AK250" s="292"/>
      <c r="AL250" s="275"/>
    </row>
    <row r="251" spans="31:38" ht="15.75">
      <c r="AE251" s="116" t="s">
        <v>374</v>
      </c>
      <c r="AF251" s="287" t="s">
        <v>106</v>
      </c>
      <c r="AG251" s="410">
        <v>2850</v>
      </c>
      <c r="AH251" s="276">
        <v>2667.5</v>
      </c>
      <c r="AI251" s="286">
        <v>95</v>
      </c>
      <c r="AJ251" s="276">
        <v>88.91666666666667</v>
      </c>
      <c r="AK251" s="286">
        <v>71.25</v>
      </c>
      <c r="AL251" s="276">
        <v>66.6875</v>
      </c>
    </row>
    <row r="252" spans="31:38" ht="15.75">
      <c r="AE252" s="117" t="s">
        <v>375</v>
      </c>
      <c r="AF252" s="288" t="s">
        <v>83</v>
      </c>
      <c r="AG252" s="123">
        <v>3200</v>
      </c>
      <c r="AH252" s="251">
        <v>2992.0000000000005</v>
      </c>
      <c r="AI252" s="260">
        <v>106.66666666666667</v>
      </c>
      <c r="AJ252" s="251">
        <v>99.73333333333335</v>
      </c>
      <c r="AK252" s="260">
        <v>80</v>
      </c>
      <c r="AL252" s="251">
        <v>74.80000000000001</v>
      </c>
    </row>
    <row r="253" spans="31:38" ht="15.75">
      <c r="AE253" s="118" t="s">
        <v>156</v>
      </c>
      <c r="AF253" s="288" t="s">
        <v>376</v>
      </c>
      <c r="AG253" s="123">
        <v>4250</v>
      </c>
      <c r="AH253" s="251">
        <v>4015.0000000000005</v>
      </c>
      <c r="AI253" s="260">
        <v>141.66666666666666</v>
      </c>
      <c r="AJ253" s="251">
        <v>133.83333333333334</v>
      </c>
      <c r="AK253" s="260">
        <v>106.25</v>
      </c>
      <c r="AL253" s="251">
        <v>12.304627643273063</v>
      </c>
    </row>
    <row r="254" spans="31:38" ht="15.75">
      <c r="AE254" s="118" t="s">
        <v>154</v>
      </c>
      <c r="AF254" s="288" t="s">
        <v>377</v>
      </c>
      <c r="AG254" s="123">
        <v>4500</v>
      </c>
      <c r="AH254" s="251">
        <v>4235</v>
      </c>
      <c r="AI254" s="260">
        <v>150</v>
      </c>
      <c r="AJ254" s="251">
        <v>141.16666666666666</v>
      </c>
      <c r="AK254" s="260">
        <v>112.5</v>
      </c>
      <c r="AL254" s="251">
        <v>105.875</v>
      </c>
    </row>
    <row r="255" spans="31:38" ht="15.75">
      <c r="AE255" s="118"/>
      <c r="AF255" s="288" t="s">
        <v>378</v>
      </c>
      <c r="AG255" s="123">
        <v>5700</v>
      </c>
      <c r="AH255" s="251">
        <v>5329.5</v>
      </c>
      <c r="AI255" s="260">
        <v>190</v>
      </c>
      <c r="AJ255" s="251">
        <v>177.65</v>
      </c>
      <c r="AK255" s="260">
        <v>142.5</v>
      </c>
      <c r="AL255" s="251">
        <v>133.2375</v>
      </c>
    </row>
    <row r="256" spans="31:38" ht="15.75">
      <c r="AE256" s="118"/>
      <c r="AF256" s="288" t="s">
        <v>379</v>
      </c>
      <c r="AG256" s="123">
        <v>5950</v>
      </c>
      <c r="AH256" s="251">
        <v>5566</v>
      </c>
      <c r="AI256" s="260">
        <v>198.33333333333334</v>
      </c>
      <c r="AJ256" s="251">
        <v>185.53333333333333</v>
      </c>
      <c r="AK256" s="260">
        <v>148.75</v>
      </c>
      <c r="AL256" s="251">
        <v>139.15</v>
      </c>
    </row>
    <row r="257" spans="31:38" ht="16.5" thickBot="1">
      <c r="AE257" s="119"/>
      <c r="AF257" s="359" t="s">
        <v>250</v>
      </c>
      <c r="AG257" s="312">
        <v>750</v>
      </c>
      <c r="AH257" s="259">
        <v>715.0000000000001</v>
      </c>
      <c r="AI257" s="257">
        <v>25</v>
      </c>
      <c r="AJ257" s="259">
        <v>23.833333333333336</v>
      </c>
      <c r="AK257" s="257">
        <v>18.75</v>
      </c>
      <c r="AL257" s="259">
        <v>17.875000000000004</v>
      </c>
    </row>
    <row r="258" spans="31:38" ht="16.5" thickTop="1">
      <c r="AE258" s="117" t="s">
        <v>367</v>
      </c>
      <c r="AF258" s="291" t="s">
        <v>106</v>
      </c>
      <c r="AG258" s="304">
        <v>3200</v>
      </c>
      <c r="AH258" s="262">
        <v>3025.0000000000005</v>
      </c>
      <c r="AI258" s="260">
        <v>106.66666666666667</v>
      </c>
      <c r="AJ258" s="262">
        <v>100.83333333333334</v>
      </c>
      <c r="AK258" s="260">
        <v>80</v>
      </c>
      <c r="AL258" s="262">
        <v>75.62500000000001</v>
      </c>
    </row>
    <row r="259" spans="31:38" ht="15.75">
      <c r="AE259" s="118" t="s">
        <v>380</v>
      </c>
      <c r="AF259" s="288" t="s">
        <v>83</v>
      </c>
      <c r="AG259" s="123">
        <v>3550</v>
      </c>
      <c r="AH259" s="251">
        <v>3322.0000000000005</v>
      </c>
      <c r="AI259" s="260">
        <v>118.33333333333333</v>
      </c>
      <c r="AJ259" s="251">
        <v>110.73333333333335</v>
      </c>
      <c r="AK259" s="260">
        <v>88.75</v>
      </c>
      <c r="AL259" s="251">
        <v>83.05000000000001</v>
      </c>
    </row>
    <row r="260" spans="31:38" ht="15.75">
      <c r="AE260" s="118" t="s">
        <v>381</v>
      </c>
      <c r="AF260" s="288" t="s">
        <v>376</v>
      </c>
      <c r="AG260" s="123">
        <v>4800</v>
      </c>
      <c r="AH260" s="251">
        <v>4488</v>
      </c>
      <c r="AI260" s="260">
        <v>160</v>
      </c>
      <c r="AJ260" s="251">
        <v>149.6</v>
      </c>
      <c r="AK260" s="260">
        <v>120</v>
      </c>
      <c r="AL260" s="251">
        <v>112.2</v>
      </c>
    </row>
    <row r="261" spans="31:38" ht="15.75">
      <c r="AE261" s="141"/>
      <c r="AF261" s="288" t="s">
        <v>377</v>
      </c>
      <c r="AG261" s="123">
        <v>5050</v>
      </c>
      <c r="AH261" s="251">
        <v>4730</v>
      </c>
      <c r="AI261" s="260">
        <v>168.33333333333334</v>
      </c>
      <c r="AJ261" s="251">
        <v>157.66666666666666</v>
      </c>
      <c r="AK261" s="260">
        <v>126.25</v>
      </c>
      <c r="AL261" s="251">
        <v>118.25</v>
      </c>
    </row>
    <row r="262" spans="31:38" ht="15.75">
      <c r="AE262" s="118"/>
      <c r="AF262" s="288" t="s">
        <v>378</v>
      </c>
      <c r="AG262" s="123">
        <v>6450</v>
      </c>
      <c r="AH262" s="251">
        <v>6050.000000000001</v>
      </c>
      <c r="AI262" s="260">
        <v>215</v>
      </c>
      <c r="AJ262" s="251">
        <v>201.66666666666669</v>
      </c>
      <c r="AK262" s="260">
        <v>161.25</v>
      </c>
      <c r="AL262" s="251">
        <v>151.25000000000003</v>
      </c>
    </row>
    <row r="263" spans="31:38" ht="15.75">
      <c r="AE263" s="99"/>
      <c r="AF263" s="288" t="s">
        <v>379</v>
      </c>
      <c r="AG263" s="123">
        <v>6700</v>
      </c>
      <c r="AH263" s="251">
        <v>6270.000000000001</v>
      </c>
      <c r="AI263" s="260">
        <v>223.33333333333334</v>
      </c>
      <c r="AJ263" s="251">
        <v>209.00000000000003</v>
      </c>
      <c r="AK263" s="260">
        <v>167.5</v>
      </c>
      <c r="AL263" s="251">
        <v>156.75000000000003</v>
      </c>
    </row>
    <row r="264" spans="31:38" ht="16.5" thickBot="1">
      <c r="AE264" s="119"/>
      <c r="AF264" s="359" t="s">
        <v>250</v>
      </c>
      <c r="AG264" s="312">
        <v>950</v>
      </c>
      <c r="AH264" s="259">
        <v>935.0000000000001</v>
      </c>
      <c r="AI264" s="257">
        <v>31.666666666666668</v>
      </c>
      <c r="AJ264" s="259">
        <v>31.16666666666667</v>
      </c>
      <c r="AK264" s="257">
        <v>23.75</v>
      </c>
      <c r="AL264" s="259">
        <v>23.375000000000004</v>
      </c>
    </row>
    <row r="265" spans="31:38" ht="16.5" thickTop="1">
      <c r="AE265" s="99"/>
      <c r="AF265" s="291" t="s">
        <v>106</v>
      </c>
      <c r="AG265" s="304">
        <v>3550</v>
      </c>
      <c r="AH265" s="262">
        <v>3322.0000000000005</v>
      </c>
      <c r="AI265" s="260">
        <v>118.33333333333333</v>
      </c>
      <c r="AJ265" s="262">
        <v>110.73333333333335</v>
      </c>
      <c r="AK265" s="260">
        <v>88.75</v>
      </c>
      <c r="AL265" s="262">
        <v>83.05000000000001</v>
      </c>
    </row>
    <row r="266" spans="31:38" ht="15.75">
      <c r="AE266" s="117" t="s">
        <v>382</v>
      </c>
      <c r="AF266" s="288" t="s">
        <v>83</v>
      </c>
      <c r="AG266" s="123">
        <v>4100</v>
      </c>
      <c r="AH266" s="251">
        <v>3850.0000000000005</v>
      </c>
      <c r="AI266" s="260">
        <v>136.66666666666666</v>
      </c>
      <c r="AJ266" s="251">
        <v>128.33333333333334</v>
      </c>
      <c r="AK266" s="260">
        <v>102.5</v>
      </c>
      <c r="AL266" s="251">
        <v>96.25000000000001</v>
      </c>
    </row>
    <row r="267" spans="31:38" ht="15.75">
      <c r="AE267" s="118" t="s">
        <v>383</v>
      </c>
      <c r="AF267" s="288" t="s">
        <v>376</v>
      </c>
      <c r="AG267" s="123">
        <v>5400</v>
      </c>
      <c r="AH267" s="251">
        <v>5060</v>
      </c>
      <c r="AI267" s="260">
        <v>180</v>
      </c>
      <c r="AJ267" s="251">
        <v>168.66666666666666</v>
      </c>
      <c r="AK267" s="260">
        <v>135</v>
      </c>
      <c r="AL267" s="251">
        <v>126.5</v>
      </c>
    </row>
    <row r="268" spans="31:38" ht="15.75">
      <c r="AE268" s="118"/>
      <c r="AF268" s="288" t="s">
        <v>377</v>
      </c>
      <c r="AG268" s="123">
        <v>5650</v>
      </c>
      <c r="AH268" s="251">
        <v>5500</v>
      </c>
      <c r="AI268" s="260">
        <v>188.33333333333334</v>
      </c>
      <c r="AJ268" s="251">
        <v>183.33333333333334</v>
      </c>
      <c r="AK268" s="260">
        <v>141.25</v>
      </c>
      <c r="AL268" s="251">
        <v>137.5</v>
      </c>
    </row>
    <row r="269" spans="31:38" ht="15.75">
      <c r="AE269" s="118"/>
      <c r="AF269" s="288" t="s">
        <v>378</v>
      </c>
      <c r="AG269" s="123">
        <v>6850</v>
      </c>
      <c r="AH269" s="251">
        <v>6600.000000000001</v>
      </c>
      <c r="AI269" s="260">
        <v>228.33333333333334</v>
      </c>
      <c r="AJ269" s="251">
        <v>220.00000000000003</v>
      </c>
      <c r="AK269" s="260">
        <v>171.25</v>
      </c>
      <c r="AL269" s="251">
        <v>165.00000000000003</v>
      </c>
    </row>
    <row r="270" spans="31:38" ht="15.75">
      <c r="AE270" s="118"/>
      <c r="AF270" s="288" t="s">
        <v>379</v>
      </c>
      <c r="AG270" s="123">
        <v>7150</v>
      </c>
      <c r="AH270" s="251">
        <v>6710.000000000001</v>
      </c>
      <c r="AI270" s="260">
        <v>238.33333333333334</v>
      </c>
      <c r="AJ270" s="251">
        <v>223.66666666666669</v>
      </c>
      <c r="AK270" s="260">
        <v>178.75</v>
      </c>
      <c r="AL270" s="251">
        <v>167.75000000000003</v>
      </c>
    </row>
    <row r="271" spans="31:38" ht="16.5" thickBot="1">
      <c r="AE271" s="310"/>
      <c r="AF271" s="364" t="s">
        <v>250</v>
      </c>
      <c r="AG271" s="374">
        <v>950</v>
      </c>
      <c r="AH271" s="281">
        <v>935.0000000000001</v>
      </c>
      <c r="AI271" s="361">
        <v>31.666666666666668</v>
      </c>
      <c r="AJ271" s="281">
        <v>31.16666666666667</v>
      </c>
      <c r="AK271" s="361">
        <v>23.75</v>
      </c>
      <c r="AL271" s="281">
        <v>23.375000000000004</v>
      </c>
    </row>
    <row r="272" spans="32:38" ht="16.5" thickBot="1">
      <c r="AF272" s="99"/>
      <c r="AG272" s="264"/>
      <c r="AH272" s="282"/>
      <c r="AI272" s="292"/>
      <c r="AJ272" s="275"/>
      <c r="AK272" s="292"/>
      <c r="AL272" s="275"/>
    </row>
    <row r="273" spans="31:38" ht="15.75">
      <c r="AE273" s="98" t="s">
        <v>384</v>
      </c>
      <c r="AF273" s="121" t="s">
        <v>129</v>
      </c>
      <c r="AG273" s="410"/>
      <c r="AH273" s="276">
        <v>2760</v>
      </c>
      <c r="AI273" s="286"/>
      <c r="AJ273" s="276">
        <v>92</v>
      </c>
      <c r="AK273" s="286"/>
      <c r="AL273" s="276">
        <v>69</v>
      </c>
    </row>
    <row r="274" spans="31:38" ht="15.75">
      <c r="AE274" s="118" t="s">
        <v>385</v>
      </c>
      <c r="AF274" s="122" t="s">
        <v>118</v>
      </c>
      <c r="AH274" s="251">
        <v>2920</v>
      </c>
      <c r="AI274" s="260"/>
      <c r="AJ274" s="251">
        <v>97.33333333333333</v>
      </c>
      <c r="AK274" s="260"/>
      <c r="AL274" s="251">
        <v>73</v>
      </c>
    </row>
    <row r="275" spans="31:38" ht="15.75">
      <c r="AE275" s="88"/>
      <c r="AF275" s="122" t="s">
        <v>176</v>
      </c>
      <c r="AH275" s="251">
        <v>5200</v>
      </c>
      <c r="AI275" s="260"/>
      <c r="AJ275" s="251">
        <v>173.33333333333334</v>
      </c>
      <c r="AK275" s="260"/>
      <c r="AL275" s="251">
        <v>130</v>
      </c>
    </row>
    <row r="276" spans="31:38" ht="16.5" thickBot="1">
      <c r="AE276" s="94"/>
      <c r="AF276" s="101" t="s">
        <v>386</v>
      </c>
      <c r="AG276" s="312"/>
      <c r="AH276" s="259">
        <v>6840</v>
      </c>
      <c r="AI276" s="257"/>
      <c r="AJ276" s="259">
        <v>228</v>
      </c>
      <c r="AK276" s="257"/>
      <c r="AL276" s="259">
        <v>171</v>
      </c>
    </row>
    <row r="277" spans="32:38" ht="16.5" thickTop="1">
      <c r="AF277" s="271" t="s">
        <v>129</v>
      </c>
      <c r="AG277" s="304"/>
      <c r="AH277" s="262">
        <v>2920</v>
      </c>
      <c r="AI277" s="260"/>
      <c r="AJ277" s="262">
        <v>97.33333333333333</v>
      </c>
      <c r="AK277" s="260"/>
      <c r="AL277" s="262">
        <v>73</v>
      </c>
    </row>
    <row r="278" spans="31:38" ht="15.75">
      <c r="AE278" s="88" t="s">
        <v>387</v>
      </c>
      <c r="AF278" s="122" t="s">
        <v>118</v>
      </c>
      <c r="AH278" s="251">
        <v>3080</v>
      </c>
      <c r="AI278" s="260"/>
      <c r="AJ278" s="251">
        <v>102.66666666666667</v>
      </c>
      <c r="AK278" s="260"/>
      <c r="AL278" s="251">
        <v>77</v>
      </c>
    </row>
    <row r="279" spans="32:38" ht="15.75">
      <c r="AF279" s="122" t="s">
        <v>176</v>
      </c>
      <c r="AH279" s="251">
        <v>5520</v>
      </c>
      <c r="AI279" s="260"/>
      <c r="AJ279" s="251">
        <v>184</v>
      </c>
      <c r="AK279" s="260"/>
      <c r="AL279" s="251">
        <v>138</v>
      </c>
    </row>
    <row r="280" spans="31:38" ht="16.5" thickBot="1">
      <c r="AE280" s="91"/>
      <c r="AF280" s="101" t="s">
        <v>386</v>
      </c>
      <c r="AG280" s="312"/>
      <c r="AH280" s="259">
        <v>7320</v>
      </c>
      <c r="AI280" s="257"/>
      <c r="AJ280" s="259">
        <v>244</v>
      </c>
      <c r="AK280" s="257"/>
      <c r="AL280" s="259">
        <v>183</v>
      </c>
    </row>
    <row r="281" spans="32:38" ht="16.5" thickTop="1">
      <c r="AF281" s="271" t="s">
        <v>129</v>
      </c>
      <c r="AG281" s="304"/>
      <c r="AH281" s="262">
        <v>3240</v>
      </c>
      <c r="AI281" s="260"/>
      <c r="AJ281" s="262">
        <v>108</v>
      </c>
      <c r="AK281" s="260"/>
      <c r="AL281" s="262">
        <v>81</v>
      </c>
    </row>
    <row r="282" spans="31:38" ht="15.75">
      <c r="AE282" s="88" t="s">
        <v>388</v>
      </c>
      <c r="AF282" s="122" t="s">
        <v>118</v>
      </c>
      <c r="AH282" s="251">
        <v>3160</v>
      </c>
      <c r="AI282" s="260"/>
      <c r="AJ282" s="251">
        <v>105.33333333333333</v>
      </c>
      <c r="AK282" s="260"/>
      <c r="AL282" s="251">
        <v>79</v>
      </c>
    </row>
    <row r="283" spans="32:38" ht="15.75">
      <c r="AF283" s="122" t="s">
        <v>176</v>
      </c>
      <c r="AH283" s="251">
        <v>5840</v>
      </c>
      <c r="AI283" s="260"/>
      <c r="AJ283" s="251">
        <v>194.66666666666666</v>
      </c>
      <c r="AK283" s="260"/>
      <c r="AL283" s="251">
        <v>146</v>
      </c>
    </row>
    <row r="284" spans="31:38" ht="16.5" thickBot="1">
      <c r="AE284" s="91"/>
      <c r="AF284" s="101" t="s">
        <v>386</v>
      </c>
      <c r="AG284" s="312"/>
      <c r="AH284" s="259">
        <v>8280</v>
      </c>
      <c r="AI284" s="302"/>
      <c r="AJ284" s="259">
        <v>276</v>
      </c>
      <c r="AK284" s="302"/>
      <c r="AL284" s="259">
        <v>207</v>
      </c>
    </row>
    <row r="285" spans="31:38" ht="17.25" thickBot="1" thickTop="1">
      <c r="AE285" s="418"/>
      <c r="AF285" s="419" t="s">
        <v>389</v>
      </c>
      <c r="AG285" s="420">
        <v>150</v>
      </c>
      <c r="AH285" s="421">
        <v>150</v>
      </c>
      <c r="AI285" s="422">
        <v>5</v>
      </c>
      <c r="AJ285" s="421">
        <v>5</v>
      </c>
      <c r="AK285" s="422">
        <v>3.75</v>
      </c>
      <c r="AL285" s="421">
        <v>3.75</v>
      </c>
    </row>
    <row r="286" spans="12:38" s="130" customFormat="1" ht="15.75">
      <c r="L286" s="229"/>
      <c r="P286" s="139"/>
      <c r="Q286" s="139"/>
      <c r="AA286" s="229"/>
      <c r="AD286" s="217"/>
      <c r="AE286" s="96"/>
      <c r="AF286" s="96"/>
      <c r="AG286" s="96"/>
      <c r="AH286" s="96"/>
      <c r="AI286" s="96"/>
      <c r="AJ286" s="96"/>
      <c r="AK286" s="96"/>
      <c r="AL286" s="96"/>
    </row>
    <row r="287" spans="12:38" s="130" customFormat="1" ht="15.75">
      <c r="L287" s="229"/>
      <c r="P287" s="139"/>
      <c r="Q287" s="139"/>
      <c r="AA287" s="229"/>
      <c r="AD287" s="217"/>
      <c r="AE287" s="96"/>
      <c r="AF287" s="96"/>
      <c r="AG287" s="96"/>
      <c r="AH287" s="96"/>
      <c r="AI287" s="96"/>
      <c r="AJ287" s="96"/>
      <c r="AK287" s="96"/>
      <c r="AL287" s="96"/>
    </row>
    <row r="288" spans="12:38" s="130" customFormat="1" ht="15.75">
      <c r="L288" s="229"/>
      <c r="P288" s="139"/>
      <c r="Q288" s="139"/>
      <c r="AA288" s="229"/>
      <c r="AD288" s="217"/>
      <c r="AE288" s="96"/>
      <c r="AF288" s="96"/>
      <c r="AG288" s="96"/>
      <c r="AH288" s="96"/>
      <c r="AI288" s="96"/>
      <c r="AJ288" s="96"/>
      <c r="AK288" s="96"/>
      <c r="AL288" s="96"/>
    </row>
    <row r="289" spans="12:38" s="130" customFormat="1" ht="15.75">
      <c r="L289" s="229"/>
      <c r="P289" s="139"/>
      <c r="Q289" s="139"/>
      <c r="AA289" s="229"/>
      <c r="AD289" s="217"/>
      <c r="AE289" s="96"/>
      <c r="AF289" s="96"/>
      <c r="AG289" s="96"/>
      <c r="AH289" s="96"/>
      <c r="AI289" s="96"/>
      <c r="AJ289" s="96"/>
      <c r="AK289" s="96"/>
      <c r="AL289" s="96"/>
    </row>
    <row r="290" spans="12:38" s="130" customFormat="1" ht="15.75">
      <c r="L290" s="229"/>
      <c r="P290" s="139"/>
      <c r="Q290" s="139"/>
      <c r="AA290" s="229"/>
      <c r="AD290" s="217"/>
      <c r="AE290" s="96"/>
      <c r="AF290" s="96"/>
      <c r="AG290" s="96"/>
      <c r="AH290" s="96"/>
      <c r="AI290" s="96"/>
      <c r="AJ290" s="96"/>
      <c r="AK290" s="96"/>
      <c r="AL290" s="96"/>
    </row>
    <row r="291" spans="12:38" s="130" customFormat="1" ht="15.75">
      <c r="L291" s="229"/>
      <c r="P291" s="139"/>
      <c r="Q291" s="139"/>
      <c r="AA291" s="229"/>
      <c r="AD291" s="217"/>
      <c r="AE291" s="96"/>
      <c r="AF291" s="96"/>
      <c r="AG291" s="96"/>
      <c r="AH291" s="96"/>
      <c r="AI291" s="96"/>
      <c r="AJ291" s="96"/>
      <c r="AK291" s="96"/>
      <c r="AL291" s="96"/>
    </row>
    <row r="292" spans="12:38" s="130" customFormat="1" ht="15.75">
      <c r="L292" s="229"/>
      <c r="P292" s="139"/>
      <c r="Q292" s="139"/>
      <c r="AA292" s="229"/>
      <c r="AD292" s="217"/>
      <c r="AE292" s="96"/>
      <c r="AF292" s="96"/>
      <c r="AG292" s="96"/>
      <c r="AH292" s="96"/>
      <c r="AI292" s="96"/>
      <c r="AJ292" s="96"/>
      <c r="AK292" s="96"/>
      <c r="AL292" s="96"/>
    </row>
    <row r="293" spans="12:38" s="130" customFormat="1" ht="15.75">
      <c r="L293" s="229"/>
      <c r="P293" s="139"/>
      <c r="Q293" s="139"/>
      <c r="AA293" s="229"/>
      <c r="AD293" s="217"/>
      <c r="AE293" s="96"/>
      <c r="AF293" s="96"/>
      <c r="AG293" s="96"/>
      <c r="AH293" s="96"/>
      <c r="AI293" s="96"/>
      <c r="AJ293" s="96"/>
      <c r="AK293" s="96"/>
      <c r="AL293" s="96"/>
    </row>
    <row r="294" spans="12:38" s="130" customFormat="1" ht="15.75">
      <c r="L294" s="229"/>
      <c r="P294" s="139"/>
      <c r="Q294" s="139"/>
      <c r="AA294" s="229"/>
      <c r="AD294" s="217"/>
      <c r="AE294" s="96"/>
      <c r="AF294" s="96"/>
      <c r="AG294" s="96"/>
      <c r="AH294" s="96"/>
      <c r="AI294" s="96"/>
      <c r="AJ294" s="96"/>
      <c r="AK294" s="96"/>
      <c r="AL294" s="96"/>
    </row>
    <row r="295" spans="12:38" s="130" customFormat="1" ht="15.75">
      <c r="L295" s="229"/>
      <c r="P295" s="139"/>
      <c r="Q295" s="139"/>
      <c r="AA295" s="229"/>
      <c r="AD295" s="217"/>
      <c r="AE295" s="96"/>
      <c r="AF295" s="96"/>
      <c r="AG295" s="96"/>
      <c r="AH295" s="96"/>
      <c r="AI295" s="96"/>
      <c r="AJ295" s="96"/>
      <c r="AK295" s="96"/>
      <c r="AL295" s="96"/>
    </row>
    <row r="296" spans="12:38" s="130" customFormat="1" ht="15.75">
      <c r="L296" s="229"/>
      <c r="P296" s="139"/>
      <c r="Q296" s="139"/>
      <c r="AA296" s="229"/>
      <c r="AD296" s="217"/>
      <c r="AE296" s="96"/>
      <c r="AF296" s="96"/>
      <c r="AG296" s="96"/>
      <c r="AH296" s="96"/>
      <c r="AI296" s="96"/>
      <c r="AJ296" s="96"/>
      <c r="AK296" s="96"/>
      <c r="AL296" s="96"/>
    </row>
    <row r="297" spans="12:38" s="130" customFormat="1" ht="15.75">
      <c r="L297" s="229"/>
      <c r="P297" s="139"/>
      <c r="Q297" s="139"/>
      <c r="AA297" s="229"/>
      <c r="AD297" s="217"/>
      <c r="AE297" s="96"/>
      <c r="AF297" s="96"/>
      <c r="AG297" s="96"/>
      <c r="AH297" s="96"/>
      <c r="AI297" s="96"/>
      <c r="AJ297" s="96"/>
      <c r="AK297" s="96"/>
      <c r="AL297" s="96"/>
    </row>
    <row r="298" spans="12:38" s="130" customFormat="1" ht="15.75">
      <c r="L298" s="229"/>
      <c r="P298" s="139"/>
      <c r="Q298" s="139"/>
      <c r="AA298" s="229"/>
      <c r="AD298" s="217"/>
      <c r="AE298" s="96"/>
      <c r="AF298" s="96"/>
      <c r="AG298" s="96"/>
      <c r="AH298" s="96"/>
      <c r="AI298" s="96"/>
      <c r="AJ298" s="96"/>
      <c r="AK298" s="96"/>
      <c r="AL298" s="96"/>
    </row>
    <row r="299" spans="12:38" s="130" customFormat="1" ht="15.75">
      <c r="L299" s="229"/>
      <c r="P299" s="139"/>
      <c r="Q299" s="139"/>
      <c r="AA299" s="229"/>
      <c r="AD299" s="217"/>
      <c r="AE299" s="96"/>
      <c r="AF299" s="96"/>
      <c r="AG299" s="96"/>
      <c r="AH299" s="96"/>
      <c r="AI299" s="96"/>
      <c r="AJ299" s="96"/>
      <c r="AK299" s="96"/>
      <c r="AL299" s="96"/>
    </row>
    <row r="300" spans="12:38" s="130" customFormat="1" ht="15.75">
      <c r="L300" s="229"/>
      <c r="P300" s="139"/>
      <c r="Q300" s="139"/>
      <c r="AA300" s="229"/>
      <c r="AD300" s="217"/>
      <c r="AE300" s="96"/>
      <c r="AF300" s="96"/>
      <c r="AG300" s="96"/>
      <c r="AH300" s="96"/>
      <c r="AI300" s="96"/>
      <c r="AJ300" s="96"/>
      <c r="AK300" s="96"/>
      <c r="AL300" s="96"/>
    </row>
    <row r="301" spans="12:38" s="130" customFormat="1" ht="15.75">
      <c r="L301" s="229"/>
      <c r="P301" s="139"/>
      <c r="Q301" s="139"/>
      <c r="AA301" s="229"/>
      <c r="AD301" s="217"/>
      <c r="AE301" s="96"/>
      <c r="AF301" s="96"/>
      <c r="AG301" s="96"/>
      <c r="AH301" s="96"/>
      <c r="AI301" s="96"/>
      <c r="AJ301" s="96"/>
      <c r="AK301" s="96"/>
      <c r="AL301" s="96"/>
    </row>
    <row r="302" spans="12:38" s="130" customFormat="1" ht="15.75">
      <c r="L302" s="229"/>
      <c r="P302" s="139"/>
      <c r="Q302" s="139"/>
      <c r="AA302" s="229"/>
      <c r="AD302" s="217"/>
      <c r="AE302" s="96"/>
      <c r="AF302" s="96"/>
      <c r="AG302" s="96"/>
      <c r="AH302" s="96"/>
      <c r="AI302" s="96"/>
      <c r="AJ302" s="96"/>
      <c r="AK302" s="96"/>
      <c r="AL302" s="96"/>
    </row>
    <row r="303" spans="12:38" s="130" customFormat="1" ht="15.75">
      <c r="L303" s="229"/>
      <c r="P303" s="139"/>
      <c r="Q303" s="139"/>
      <c r="AA303" s="229"/>
      <c r="AD303" s="217"/>
      <c r="AE303" s="96"/>
      <c r="AF303" s="96"/>
      <c r="AG303" s="96"/>
      <c r="AH303" s="96"/>
      <c r="AI303" s="96"/>
      <c r="AJ303" s="96"/>
      <c r="AK303" s="96"/>
      <c r="AL303" s="96"/>
    </row>
    <row r="304" spans="12:38" s="130" customFormat="1" ht="15.75">
      <c r="L304" s="229"/>
      <c r="P304" s="139"/>
      <c r="Q304" s="139"/>
      <c r="AA304" s="229"/>
      <c r="AD304" s="217"/>
      <c r="AE304" s="96"/>
      <c r="AF304" s="96"/>
      <c r="AG304" s="96"/>
      <c r="AH304" s="96"/>
      <c r="AI304" s="96"/>
      <c r="AJ304" s="96"/>
      <c r="AK304" s="96"/>
      <c r="AL304" s="96"/>
    </row>
    <row r="305" spans="12:38" s="130" customFormat="1" ht="15.75">
      <c r="L305" s="229"/>
      <c r="P305" s="139"/>
      <c r="Q305" s="139"/>
      <c r="AA305" s="229"/>
      <c r="AD305" s="217"/>
      <c r="AE305" s="96"/>
      <c r="AF305" s="96"/>
      <c r="AG305" s="96"/>
      <c r="AH305" s="96"/>
      <c r="AI305" s="96"/>
      <c r="AJ305" s="96"/>
      <c r="AK305" s="96"/>
      <c r="AL305" s="96"/>
    </row>
    <row r="306" spans="12:38" s="130" customFormat="1" ht="15.75">
      <c r="L306" s="229"/>
      <c r="P306" s="139"/>
      <c r="Q306" s="139"/>
      <c r="AA306" s="229"/>
      <c r="AD306" s="217"/>
      <c r="AE306" s="96"/>
      <c r="AF306" s="96"/>
      <c r="AG306" s="96"/>
      <c r="AH306" s="96"/>
      <c r="AI306" s="96"/>
      <c r="AJ306" s="96"/>
      <c r="AK306" s="96"/>
      <c r="AL306" s="96"/>
    </row>
    <row r="307" spans="12:38" s="130" customFormat="1" ht="15.75">
      <c r="L307" s="229"/>
      <c r="P307" s="139"/>
      <c r="Q307" s="139"/>
      <c r="AA307" s="229"/>
      <c r="AD307" s="217"/>
      <c r="AE307" s="96"/>
      <c r="AF307" s="96"/>
      <c r="AG307" s="96"/>
      <c r="AH307" s="96"/>
      <c r="AI307" s="96"/>
      <c r="AJ307" s="96"/>
      <c r="AK307" s="96"/>
      <c r="AL307" s="96"/>
    </row>
    <row r="308" spans="12:38" s="130" customFormat="1" ht="15.75">
      <c r="L308" s="229"/>
      <c r="P308" s="139"/>
      <c r="Q308" s="139"/>
      <c r="AA308" s="229"/>
      <c r="AD308" s="217"/>
      <c r="AE308" s="96"/>
      <c r="AF308" s="96"/>
      <c r="AG308" s="96"/>
      <c r="AH308" s="96"/>
      <c r="AI308" s="96"/>
      <c r="AJ308" s="96"/>
      <c r="AK308" s="96"/>
      <c r="AL308" s="96"/>
    </row>
    <row r="309" spans="12:38" s="130" customFormat="1" ht="15.75">
      <c r="L309" s="229"/>
      <c r="P309" s="139"/>
      <c r="Q309" s="139"/>
      <c r="AA309" s="229"/>
      <c r="AD309" s="217"/>
      <c r="AE309" s="96"/>
      <c r="AF309" s="96"/>
      <c r="AG309" s="96"/>
      <c r="AH309" s="96"/>
      <c r="AI309" s="96"/>
      <c r="AJ309" s="96"/>
      <c r="AK309" s="96"/>
      <c r="AL309" s="96"/>
    </row>
    <row r="310" spans="12:38" s="130" customFormat="1" ht="15.75">
      <c r="L310" s="229"/>
      <c r="P310" s="139"/>
      <c r="Q310" s="139"/>
      <c r="AA310" s="229"/>
      <c r="AD310" s="217"/>
      <c r="AE310" s="96"/>
      <c r="AF310" s="96"/>
      <c r="AG310" s="96"/>
      <c r="AH310" s="96"/>
      <c r="AI310" s="96"/>
      <c r="AJ310" s="96"/>
      <c r="AK310" s="96"/>
      <c r="AL310" s="96"/>
    </row>
    <row r="311" spans="12:38" s="130" customFormat="1" ht="15.75">
      <c r="L311" s="229"/>
      <c r="P311" s="139"/>
      <c r="Q311" s="139"/>
      <c r="AA311" s="229"/>
      <c r="AD311" s="217"/>
      <c r="AE311" s="96"/>
      <c r="AF311" s="96"/>
      <c r="AG311" s="96"/>
      <c r="AH311" s="96"/>
      <c r="AI311" s="96"/>
      <c r="AJ311" s="96"/>
      <c r="AK311" s="96"/>
      <c r="AL311" s="96"/>
    </row>
    <row r="312" spans="12:38" s="130" customFormat="1" ht="15.75">
      <c r="L312" s="229"/>
      <c r="P312" s="139"/>
      <c r="Q312" s="139"/>
      <c r="AA312" s="229"/>
      <c r="AD312" s="217"/>
      <c r="AE312" s="96"/>
      <c r="AF312" s="96"/>
      <c r="AG312" s="96"/>
      <c r="AH312" s="96"/>
      <c r="AI312" s="96"/>
      <c r="AJ312" s="96"/>
      <c r="AK312" s="96"/>
      <c r="AL312" s="96"/>
    </row>
    <row r="313" spans="12:38" s="130" customFormat="1" ht="15.75">
      <c r="L313" s="229"/>
      <c r="P313" s="139"/>
      <c r="Q313" s="139"/>
      <c r="AA313" s="229"/>
      <c r="AD313" s="217"/>
      <c r="AE313" s="96"/>
      <c r="AF313" s="96"/>
      <c r="AG313" s="96"/>
      <c r="AH313" s="96"/>
      <c r="AI313" s="96"/>
      <c r="AJ313" s="96"/>
      <c r="AK313" s="96"/>
      <c r="AL313" s="96"/>
    </row>
    <row r="314" spans="12:38" s="130" customFormat="1" ht="15.75">
      <c r="L314" s="229"/>
      <c r="P314" s="139"/>
      <c r="Q314" s="139"/>
      <c r="AA314" s="229"/>
      <c r="AD314" s="217"/>
      <c r="AE314" s="96"/>
      <c r="AF314" s="96"/>
      <c r="AG314" s="96"/>
      <c r="AH314" s="96"/>
      <c r="AI314" s="96"/>
      <c r="AJ314" s="96"/>
      <c r="AK314" s="96"/>
      <c r="AL314" s="96"/>
    </row>
    <row r="315" spans="12:38" s="130" customFormat="1" ht="15.75">
      <c r="L315" s="229"/>
      <c r="P315" s="139"/>
      <c r="Q315" s="139"/>
      <c r="AA315" s="229"/>
      <c r="AD315" s="217"/>
      <c r="AE315" s="96"/>
      <c r="AF315" s="96"/>
      <c r="AG315" s="96"/>
      <c r="AH315" s="96"/>
      <c r="AI315" s="96"/>
      <c r="AJ315" s="96"/>
      <c r="AK315" s="96"/>
      <c r="AL315" s="96"/>
    </row>
    <row r="316" spans="12:38" s="130" customFormat="1" ht="15.75">
      <c r="L316" s="229"/>
      <c r="P316" s="139"/>
      <c r="Q316" s="139"/>
      <c r="AA316" s="229"/>
      <c r="AD316" s="217"/>
      <c r="AE316" s="96"/>
      <c r="AF316" s="96"/>
      <c r="AG316" s="96"/>
      <c r="AH316" s="96"/>
      <c r="AI316" s="96"/>
      <c r="AJ316" s="96"/>
      <c r="AK316" s="96"/>
      <c r="AL316" s="96"/>
    </row>
    <row r="317" spans="12:38" s="130" customFormat="1" ht="15.75">
      <c r="L317" s="229"/>
      <c r="P317" s="139"/>
      <c r="Q317" s="139"/>
      <c r="AA317" s="229"/>
      <c r="AD317" s="217"/>
      <c r="AE317" s="96"/>
      <c r="AF317" s="96"/>
      <c r="AG317" s="96"/>
      <c r="AH317" s="96"/>
      <c r="AI317" s="96"/>
      <c r="AJ317" s="96"/>
      <c r="AK317" s="96"/>
      <c r="AL317" s="96"/>
    </row>
    <row r="318" spans="12:38" s="130" customFormat="1" ht="15.75">
      <c r="L318" s="229"/>
      <c r="P318" s="139"/>
      <c r="Q318" s="139"/>
      <c r="AA318" s="229"/>
      <c r="AD318" s="217"/>
      <c r="AE318" s="96"/>
      <c r="AF318" s="96"/>
      <c r="AG318" s="96"/>
      <c r="AH318" s="96"/>
      <c r="AI318" s="96"/>
      <c r="AJ318" s="96"/>
      <c r="AK318" s="96"/>
      <c r="AL318" s="96"/>
    </row>
    <row r="319" spans="12:38" s="130" customFormat="1" ht="15.75">
      <c r="L319" s="229"/>
      <c r="P319" s="139"/>
      <c r="Q319" s="139"/>
      <c r="AA319" s="229"/>
      <c r="AD319" s="217"/>
      <c r="AE319" s="96"/>
      <c r="AF319" s="96"/>
      <c r="AG319" s="96"/>
      <c r="AH319" s="96"/>
      <c r="AI319" s="96"/>
      <c r="AJ319" s="96"/>
      <c r="AK319" s="96"/>
      <c r="AL319" s="96"/>
    </row>
    <row r="320" spans="12:38" s="130" customFormat="1" ht="15.75">
      <c r="L320" s="229"/>
      <c r="P320" s="139"/>
      <c r="Q320" s="139"/>
      <c r="AA320" s="229"/>
      <c r="AD320" s="217"/>
      <c r="AE320" s="96"/>
      <c r="AF320" s="96"/>
      <c r="AG320" s="96"/>
      <c r="AH320" s="96"/>
      <c r="AI320" s="96"/>
      <c r="AJ320" s="96"/>
      <c r="AK320" s="96"/>
      <c r="AL320" s="96"/>
    </row>
    <row r="321" spans="12:38" s="130" customFormat="1" ht="15.75">
      <c r="L321" s="229"/>
      <c r="P321" s="139"/>
      <c r="Q321" s="139"/>
      <c r="AA321" s="229"/>
      <c r="AD321" s="217"/>
      <c r="AE321" s="96"/>
      <c r="AF321" s="96"/>
      <c r="AG321" s="96"/>
      <c r="AH321" s="96"/>
      <c r="AI321" s="96"/>
      <c r="AJ321" s="96"/>
      <c r="AK321" s="96"/>
      <c r="AL321" s="96"/>
    </row>
    <row r="322" spans="12:38" s="130" customFormat="1" ht="15.75">
      <c r="L322" s="229"/>
      <c r="P322" s="139"/>
      <c r="Q322" s="139"/>
      <c r="AA322" s="229"/>
      <c r="AD322" s="217"/>
      <c r="AE322" s="96"/>
      <c r="AF322" s="96"/>
      <c r="AG322" s="96"/>
      <c r="AH322" s="96"/>
      <c r="AI322" s="96"/>
      <c r="AJ322" s="96"/>
      <c r="AK322" s="96"/>
      <c r="AL322" s="96"/>
    </row>
    <row r="323" spans="12:38" s="130" customFormat="1" ht="15.75">
      <c r="L323" s="229"/>
      <c r="P323" s="139"/>
      <c r="Q323" s="139"/>
      <c r="AA323" s="229"/>
      <c r="AD323" s="217"/>
      <c r="AE323" s="96"/>
      <c r="AF323" s="96"/>
      <c r="AG323" s="96"/>
      <c r="AH323" s="96"/>
      <c r="AI323" s="96"/>
      <c r="AJ323" s="96"/>
      <c r="AK323" s="96"/>
      <c r="AL323" s="96"/>
    </row>
    <row r="324" spans="12:38" s="130" customFormat="1" ht="15.75">
      <c r="L324" s="229"/>
      <c r="P324" s="139"/>
      <c r="Q324" s="139"/>
      <c r="AA324" s="229"/>
      <c r="AD324" s="217"/>
      <c r="AE324" s="96"/>
      <c r="AF324" s="96"/>
      <c r="AG324" s="96"/>
      <c r="AH324" s="96"/>
      <c r="AI324" s="96"/>
      <c r="AJ324" s="96"/>
      <c r="AK324" s="96"/>
      <c r="AL324" s="96"/>
    </row>
    <row r="325" spans="12:38" s="130" customFormat="1" ht="15.75">
      <c r="L325" s="229"/>
      <c r="P325" s="139"/>
      <c r="Q325" s="139"/>
      <c r="AA325" s="229"/>
      <c r="AD325" s="217"/>
      <c r="AE325" s="96"/>
      <c r="AF325" s="96"/>
      <c r="AG325" s="96"/>
      <c r="AH325" s="96"/>
      <c r="AI325" s="96"/>
      <c r="AJ325" s="96"/>
      <c r="AK325" s="96"/>
      <c r="AL325" s="96"/>
    </row>
    <row r="326" spans="12:38" s="130" customFormat="1" ht="15.75">
      <c r="L326" s="229"/>
      <c r="P326" s="139"/>
      <c r="Q326" s="139"/>
      <c r="AA326" s="229"/>
      <c r="AD326" s="217"/>
      <c r="AE326" s="96"/>
      <c r="AF326" s="96"/>
      <c r="AG326" s="96"/>
      <c r="AH326" s="96"/>
      <c r="AI326" s="96"/>
      <c r="AJ326" s="96"/>
      <c r="AK326" s="96"/>
      <c r="AL326" s="96"/>
    </row>
    <row r="327" spans="12:38" s="130" customFormat="1" ht="15.75">
      <c r="L327" s="229"/>
      <c r="P327" s="139"/>
      <c r="Q327" s="139"/>
      <c r="AA327" s="229"/>
      <c r="AD327" s="217"/>
      <c r="AE327" s="96"/>
      <c r="AF327" s="96"/>
      <c r="AG327" s="96"/>
      <c r="AH327" s="96"/>
      <c r="AI327" s="96"/>
      <c r="AJ327" s="96"/>
      <c r="AK327" s="96"/>
      <c r="AL327" s="96"/>
    </row>
    <row r="328" spans="12:38" s="130" customFormat="1" ht="15.75">
      <c r="L328" s="229"/>
      <c r="P328" s="139"/>
      <c r="Q328" s="139"/>
      <c r="AA328" s="229"/>
      <c r="AD328" s="217"/>
      <c r="AE328" s="96"/>
      <c r="AF328" s="96"/>
      <c r="AG328" s="96"/>
      <c r="AH328" s="96"/>
      <c r="AI328" s="96"/>
      <c r="AJ328" s="96"/>
      <c r="AK328" s="96"/>
      <c r="AL328" s="96"/>
    </row>
    <row r="329" spans="12:38" s="130" customFormat="1" ht="15.75">
      <c r="L329" s="229"/>
      <c r="P329" s="139"/>
      <c r="Q329" s="139"/>
      <c r="AA329" s="229"/>
      <c r="AD329" s="217"/>
      <c r="AE329" s="96"/>
      <c r="AF329" s="96"/>
      <c r="AG329" s="96"/>
      <c r="AH329" s="96"/>
      <c r="AI329" s="96"/>
      <c r="AJ329" s="96"/>
      <c r="AK329" s="96"/>
      <c r="AL329" s="96"/>
    </row>
    <row r="330" spans="12:38" s="130" customFormat="1" ht="15.75">
      <c r="L330" s="229"/>
      <c r="P330" s="139"/>
      <c r="Q330" s="139"/>
      <c r="AA330" s="229"/>
      <c r="AD330" s="217"/>
      <c r="AE330" s="96"/>
      <c r="AF330" s="96"/>
      <c r="AG330" s="96"/>
      <c r="AH330" s="96"/>
      <c r="AI330" s="96"/>
      <c r="AJ330" s="96"/>
      <c r="AK330" s="96"/>
      <c r="AL330" s="96"/>
    </row>
    <row r="331" spans="12:38" s="130" customFormat="1" ht="15.75">
      <c r="L331" s="229"/>
      <c r="P331" s="139"/>
      <c r="Q331" s="139"/>
      <c r="AA331" s="229"/>
      <c r="AD331" s="217"/>
      <c r="AE331" s="96"/>
      <c r="AF331" s="96"/>
      <c r="AG331" s="96"/>
      <c r="AH331" s="96"/>
      <c r="AI331" s="96"/>
      <c r="AJ331" s="96"/>
      <c r="AK331" s="96"/>
      <c r="AL331" s="96"/>
    </row>
    <row r="332" spans="12:38" s="130" customFormat="1" ht="15.75">
      <c r="L332" s="229"/>
      <c r="P332" s="139"/>
      <c r="Q332" s="139"/>
      <c r="AA332" s="229"/>
      <c r="AD332" s="217"/>
      <c r="AE332" s="96"/>
      <c r="AF332" s="96"/>
      <c r="AG332" s="96"/>
      <c r="AH332" s="96"/>
      <c r="AI332" s="96"/>
      <c r="AJ332" s="96"/>
      <c r="AK332" s="96"/>
      <c r="AL332" s="96"/>
    </row>
    <row r="333" spans="12:38" s="130" customFormat="1" ht="15.75">
      <c r="L333" s="229"/>
      <c r="P333" s="139"/>
      <c r="Q333" s="139"/>
      <c r="AA333" s="229"/>
      <c r="AD333" s="217"/>
      <c r="AE333" s="96"/>
      <c r="AF333" s="96"/>
      <c r="AG333" s="96"/>
      <c r="AH333" s="96"/>
      <c r="AI333" s="96"/>
      <c r="AJ333" s="96"/>
      <c r="AK333" s="96"/>
      <c r="AL333" s="96"/>
    </row>
    <row r="334" spans="12:38" s="130" customFormat="1" ht="15.75">
      <c r="L334" s="229"/>
      <c r="P334" s="139"/>
      <c r="Q334" s="139"/>
      <c r="AA334" s="229"/>
      <c r="AD334" s="217"/>
      <c r="AE334" s="96"/>
      <c r="AF334" s="96"/>
      <c r="AG334" s="96"/>
      <c r="AH334" s="96"/>
      <c r="AI334" s="96"/>
      <c r="AJ334" s="96"/>
      <c r="AK334" s="96"/>
      <c r="AL334" s="96"/>
    </row>
    <row r="335" spans="12:38" s="130" customFormat="1" ht="15.75">
      <c r="L335" s="229"/>
      <c r="P335" s="139"/>
      <c r="Q335" s="139"/>
      <c r="AA335" s="229"/>
      <c r="AD335" s="217"/>
      <c r="AE335" s="96"/>
      <c r="AF335" s="96"/>
      <c r="AG335" s="96"/>
      <c r="AH335" s="96"/>
      <c r="AI335" s="96"/>
      <c r="AJ335" s="96"/>
      <c r="AK335" s="96"/>
      <c r="AL335" s="96"/>
    </row>
    <row r="336" spans="12:38" s="130" customFormat="1" ht="15.75">
      <c r="L336" s="229"/>
      <c r="P336" s="139"/>
      <c r="Q336" s="139"/>
      <c r="AA336" s="229"/>
      <c r="AD336" s="217"/>
      <c r="AE336" s="96"/>
      <c r="AF336" s="96"/>
      <c r="AG336" s="96"/>
      <c r="AH336" s="96"/>
      <c r="AI336" s="96"/>
      <c r="AJ336" s="96"/>
      <c r="AK336" s="96"/>
      <c r="AL336" s="96"/>
    </row>
    <row r="337" spans="12:38" s="130" customFormat="1" ht="15.75">
      <c r="L337" s="229"/>
      <c r="P337" s="139"/>
      <c r="Q337" s="139"/>
      <c r="AA337" s="229"/>
      <c r="AD337" s="217"/>
      <c r="AE337" s="96"/>
      <c r="AF337" s="96"/>
      <c r="AG337" s="96"/>
      <c r="AH337" s="96"/>
      <c r="AI337" s="96"/>
      <c r="AJ337" s="96"/>
      <c r="AK337" s="96"/>
      <c r="AL337" s="96"/>
    </row>
    <row r="338" spans="12:38" s="130" customFormat="1" ht="15.75">
      <c r="L338" s="229"/>
      <c r="P338" s="139"/>
      <c r="Q338" s="139"/>
      <c r="AA338" s="229"/>
      <c r="AD338" s="217"/>
      <c r="AE338" s="96"/>
      <c r="AF338" s="96"/>
      <c r="AG338" s="96"/>
      <c r="AH338" s="96"/>
      <c r="AI338" s="96"/>
      <c r="AJ338" s="96"/>
      <c r="AK338" s="96"/>
      <c r="AL338" s="96"/>
    </row>
    <row r="339" spans="12:38" s="130" customFormat="1" ht="15.75">
      <c r="L339" s="229"/>
      <c r="P339" s="139"/>
      <c r="Q339" s="139"/>
      <c r="AA339" s="229"/>
      <c r="AD339" s="217"/>
      <c r="AE339" s="96"/>
      <c r="AF339" s="96"/>
      <c r="AG339" s="96"/>
      <c r="AH339" s="96"/>
      <c r="AI339" s="96"/>
      <c r="AJ339" s="96"/>
      <c r="AK339" s="96"/>
      <c r="AL339" s="96"/>
    </row>
    <row r="340" spans="12:38" s="130" customFormat="1" ht="15.75">
      <c r="L340" s="229"/>
      <c r="P340" s="139"/>
      <c r="Q340" s="139"/>
      <c r="AA340" s="229"/>
      <c r="AD340" s="217"/>
      <c r="AE340" s="96"/>
      <c r="AF340" s="96"/>
      <c r="AG340" s="96"/>
      <c r="AH340" s="96"/>
      <c r="AI340" s="96"/>
      <c r="AJ340" s="96"/>
      <c r="AK340" s="96"/>
      <c r="AL340" s="96"/>
    </row>
    <row r="341" spans="12:38" s="130" customFormat="1" ht="15.75">
      <c r="L341" s="229"/>
      <c r="P341" s="139"/>
      <c r="Q341" s="139"/>
      <c r="AA341" s="229"/>
      <c r="AD341" s="217"/>
      <c r="AE341" s="96"/>
      <c r="AF341" s="96"/>
      <c r="AG341" s="96"/>
      <c r="AH341" s="96"/>
      <c r="AI341" s="96"/>
      <c r="AJ341" s="96"/>
      <c r="AK341" s="96"/>
      <c r="AL341" s="96"/>
    </row>
    <row r="342" spans="12:38" s="130" customFormat="1" ht="15.75">
      <c r="L342" s="229"/>
      <c r="P342" s="139"/>
      <c r="Q342" s="139"/>
      <c r="AA342" s="229"/>
      <c r="AD342" s="217"/>
      <c r="AE342" s="96"/>
      <c r="AF342" s="96"/>
      <c r="AG342" s="96"/>
      <c r="AH342" s="96"/>
      <c r="AI342" s="96"/>
      <c r="AJ342" s="96"/>
      <c r="AK342" s="96"/>
      <c r="AL342" s="96"/>
    </row>
    <row r="343" spans="12:38" s="130" customFormat="1" ht="15.75">
      <c r="L343" s="229"/>
      <c r="P343" s="139"/>
      <c r="Q343" s="139"/>
      <c r="AA343" s="229"/>
      <c r="AD343" s="217"/>
      <c r="AE343" s="96"/>
      <c r="AF343" s="96"/>
      <c r="AG343" s="96"/>
      <c r="AH343" s="96"/>
      <c r="AI343" s="96"/>
      <c r="AJ343" s="96"/>
      <c r="AK343" s="96"/>
      <c r="AL343" s="96"/>
    </row>
    <row r="344" spans="12:38" s="130" customFormat="1" ht="15.75">
      <c r="L344" s="229"/>
      <c r="P344" s="139"/>
      <c r="Q344" s="139"/>
      <c r="AA344" s="229"/>
      <c r="AD344" s="217"/>
      <c r="AE344" s="96"/>
      <c r="AF344" s="96"/>
      <c r="AG344" s="96"/>
      <c r="AH344" s="96"/>
      <c r="AI344" s="96"/>
      <c r="AJ344" s="96"/>
      <c r="AK344" s="96"/>
      <c r="AL344" s="96"/>
    </row>
    <row r="345" spans="12:38" s="130" customFormat="1" ht="15.75">
      <c r="L345" s="229"/>
      <c r="P345" s="139"/>
      <c r="Q345" s="139"/>
      <c r="AA345" s="229"/>
      <c r="AD345" s="217"/>
      <c r="AE345" s="96"/>
      <c r="AF345" s="96"/>
      <c r="AG345" s="96"/>
      <c r="AH345" s="96"/>
      <c r="AI345" s="96"/>
      <c r="AJ345" s="96"/>
      <c r="AK345" s="96"/>
      <c r="AL345" s="96"/>
    </row>
    <row r="346" spans="12:38" s="130" customFormat="1" ht="15.75">
      <c r="L346" s="229"/>
      <c r="P346" s="139"/>
      <c r="Q346" s="139"/>
      <c r="AA346" s="229"/>
      <c r="AD346" s="217"/>
      <c r="AE346" s="96"/>
      <c r="AF346" s="96"/>
      <c r="AG346" s="96"/>
      <c r="AH346" s="96"/>
      <c r="AI346" s="96"/>
      <c r="AJ346" s="96"/>
      <c r="AK346" s="96"/>
      <c r="AL346" s="96"/>
    </row>
    <row r="347" spans="12:38" s="130" customFormat="1" ht="15.75">
      <c r="L347" s="229"/>
      <c r="P347" s="139"/>
      <c r="Q347" s="139"/>
      <c r="AA347" s="229"/>
      <c r="AD347" s="217"/>
      <c r="AE347" s="96"/>
      <c r="AF347" s="96"/>
      <c r="AG347" s="96"/>
      <c r="AH347" s="96"/>
      <c r="AI347" s="96"/>
      <c r="AJ347" s="96"/>
      <c r="AK347" s="96"/>
      <c r="AL347" s="96"/>
    </row>
    <row r="348" spans="12:38" s="130" customFormat="1" ht="15.75">
      <c r="L348" s="229"/>
      <c r="P348" s="139"/>
      <c r="Q348" s="139"/>
      <c r="AA348" s="229"/>
      <c r="AD348" s="217"/>
      <c r="AE348" s="96"/>
      <c r="AF348" s="96"/>
      <c r="AG348" s="96"/>
      <c r="AH348" s="96"/>
      <c r="AI348" s="96"/>
      <c r="AJ348" s="96"/>
      <c r="AK348" s="96"/>
      <c r="AL348" s="96"/>
    </row>
    <row r="349" spans="12:38" s="130" customFormat="1" ht="15.75">
      <c r="L349" s="229"/>
      <c r="P349" s="139"/>
      <c r="Q349" s="139"/>
      <c r="AA349" s="229"/>
      <c r="AD349" s="217"/>
      <c r="AE349" s="96"/>
      <c r="AF349" s="96"/>
      <c r="AG349" s="96"/>
      <c r="AH349" s="96"/>
      <c r="AI349" s="96"/>
      <c r="AJ349" s="96"/>
      <c r="AK349" s="96"/>
      <c r="AL349" s="96"/>
    </row>
    <row r="350" spans="12:38" s="130" customFormat="1" ht="15.75">
      <c r="L350" s="229"/>
      <c r="P350" s="139"/>
      <c r="Q350" s="139"/>
      <c r="AA350" s="229"/>
      <c r="AD350" s="217"/>
      <c r="AE350" s="96"/>
      <c r="AF350" s="96"/>
      <c r="AG350" s="96"/>
      <c r="AH350" s="96"/>
      <c r="AI350" s="96"/>
      <c r="AJ350" s="96"/>
      <c r="AK350" s="96"/>
      <c r="AL350" s="96"/>
    </row>
  </sheetData>
  <sheetProtection/>
  <mergeCells count="4">
    <mergeCell ref="AG1:AH1"/>
    <mergeCell ref="AI1:AJ1"/>
    <mergeCell ref="AK1:AL1"/>
    <mergeCell ref="AE1:AF1"/>
  </mergeCells>
  <hyperlinks>
    <hyperlink ref="AN1" location="Выставки!A1" display="Выставки"/>
    <hyperlink ref="AN2" location="Трансфер!A1" display="Трансфер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0"/>
  <sheetViews>
    <sheetView zoomScalePageLayoutView="0" workbookViewId="0" topLeftCell="A1">
      <pane ySplit="3" topLeftCell="A4" activePane="bottomLeft" state="frozen"/>
      <selection pane="topLeft" activeCell="A17" sqref="A17"/>
      <selection pane="bottomLeft" activeCell="J32" sqref="J32"/>
    </sheetView>
  </sheetViews>
  <sheetFormatPr defaultColWidth="9.00390625" defaultRowHeight="12.75"/>
  <cols>
    <col min="1" max="1" width="28.00390625" style="263" customWidth="1"/>
    <col min="2" max="2" width="25.875" style="263" customWidth="1"/>
    <col min="3" max="3" width="9.75390625" style="123" customWidth="1"/>
    <col min="4" max="4" width="9.75390625" style="266" customWidth="1"/>
    <col min="5" max="5" width="9.75390625" style="123" customWidth="1"/>
    <col min="6" max="6" width="9.75390625" style="273" customWidth="1"/>
    <col min="7" max="7" width="9.75390625" style="123" customWidth="1"/>
    <col min="8" max="8" width="9.75390625" style="273" customWidth="1"/>
  </cols>
  <sheetData>
    <row r="1" spans="1:11" ht="15">
      <c r="A1" s="509" t="s">
        <v>697</v>
      </c>
      <c r="B1" s="509"/>
      <c r="C1" s="520" t="s">
        <v>148</v>
      </c>
      <c r="D1" s="521"/>
      <c r="E1" s="522" t="s">
        <v>149</v>
      </c>
      <c r="F1" s="523"/>
      <c r="G1" s="520" t="s">
        <v>116</v>
      </c>
      <c r="H1" s="521"/>
      <c r="I1" s="263"/>
      <c r="J1" s="463" t="s">
        <v>585</v>
      </c>
      <c r="K1" s="263"/>
    </row>
    <row r="2" spans="1:11" ht="15.75" thickBot="1">
      <c r="A2" s="97" t="s">
        <v>582</v>
      </c>
      <c r="B2" s="467" t="s">
        <v>583</v>
      </c>
      <c r="C2" s="316" t="s">
        <v>37</v>
      </c>
      <c r="D2" s="317" t="s">
        <v>0</v>
      </c>
      <c r="E2" s="318" t="s">
        <v>37</v>
      </c>
      <c r="F2" s="319" t="s">
        <v>0</v>
      </c>
      <c r="G2" s="318" t="s">
        <v>37</v>
      </c>
      <c r="H2" s="319" t="s">
        <v>0</v>
      </c>
      <c r="I2" s="263"/>
      <c r="J2" s="463" t="s">
        <v>586</v>
      </c>
      <c r="K2" s="263"/>
    </row>
    <row r="3" spans="1:8" ht="15" thickBot="1">
      <c r="A3" s="518" t="s">
        <v>94</v>
      </c>
      <c r="B3" s="519"/>
      <c r="C3" s="519"/>
      <c r="D3" s="519"/>
      <c r="E3" s="519"/>
      <c r="F3" s="519"/>
      <c r="G3" s="519"/>
      <c r="H3" s="519"/>
    </row>
    <row r="4" spans="1:8" ht="15">
      <c r="A4" s="98" t="s">
        <v>98</v>
      </c>
      <c r="B4" s="102" t="s">
        <v>30</v>
      </c>
      <c r="C4" s="286">
        <v>2300</v>
      </c>
      <c r="D4" s="366">
        <v>2520</v>
      </c>
      <c r="E4" s="286">
        <v>76.66666666666667</v>
      </c>
      <c r="F4" s="276">
        <v>84</v>
      </c>
      <c r="G4" s="286">
        <v>57.5</v>
      </c>
      <c r="H4" s="276">
        <v>63</v>
      </c>
    </row>
    <row r="5" spans="1:8" ht="15">
      <c r="A5" s="88"/>
      <c r="B5" s="103" t="s">
        <v>99</v>
      </c>
      <c r="C5" s="249">
        <v>3200</v>
      </c>
      <c r="D5" s="250">
        <v>3600</v>
      </c>
      <c r="E5" s="249">
        <v>106.66666666666667</v>
      </c>
      <c r="F5" s="251">
        <v>120</v>
      </c>
      <c r="G5" s="249">
        <v>80</v>
      </c>
      <c r="H5" s="251">
        <v>90</v>
      </c>
    </row>
    <row r="6" spans="1:8" ht="15">
      <c r="A6" s="97"/>
      <c r="B6" s="103" t="s">
        <v>100</v>
      </c>
      <c r="C6" s="249">
        <v>3600</v>
      </c>
      <c r="D6" s="250">
        <v>4080</v>
      </c>
      <c r="E6" s="249">
        <v>120</v>
      </c>
      <c r="F6" s="251">
        <v>136</v>
      </c>
      <c r="G6" s="249">
        <v>90</v>
      </c>
      <c r="H6" s="251">
        <v>102</v>
      </c>
    </row>
    <row r="7" spans="1:8" ht="15">
      <c r="A7" s="88" t="s">
        <v>158</v>
      </c>
      <c r="B7" s="103" t="s">
        <v>84</v>
      </c>
      <c r="C7" s="249">
        <v>3600</v>
      </c>
      <c r="D7" s="250">
        <v>4080</v>
      </c>
      <c r="E7" s="249">
        <v>120</v>
      </c>
      <c r="F7" s="251">
        <v>136</v>
      </c>
      <c r="G7" s="249">
        <v>40</v>
      </c>
      <c r="H7" s="251">
        <v>102</v>
      </c>
    </row>
    <row r="8" spans="1:8" ht="15">
      <c r="A8" s="88" t="s">
        <v>159</v>
      </c>
      <c r="B8" s="103" t="s">
        <v>102</v>
      </c>
      <c r="C8" s="249">
        <v>3800</v>
      </c>
      <c r="D8" s="250">
        <v>4320</v>
      </c>
      <c r="E8" s="249">
        <v>126.66666666666667</v>
      </c>
      <c r="F8" s="251">
        <v>144</v>
      </c>
      <c r="G8" s="249">
        <v>95</v>
      </c>
      <c r="H8" s="251">
        <v>108</v>
      </c>
    </row>
    <row r="9" spans="1:8" ht="15">
      <c r="A9" s="88" t="s">
        <v>160</v>
      </c>
      <c r="B9" s="103" t="s">
        <v>103</v>
      </c>
      <c r="C9" s="249">
        <v>4500</v>
      </c>
      <c r="D9" s="250">
        <v>5160</v>
      </c>
      <c r="E9" s="249">
        <v>150</v>
      </c>
      <c r="F9" s="251">
        <v>172</v>
      </c>
      <c r="G9" s="249">
        <v>112.5</v>
      </c>
      <c r="H9" s="251">
        <v>129</v>
      </c>
    </row>
    <row r="10" spans="1:8" ht="15">
      <c r="A10" s="90"/>
      <c r="B10" s="103" t="s">
        <v>89</v>
      </c>
      <c r="C10" s="249">
        <v>3300</v>
      </c>
      <c r="D10" s="250">
        <v>3720</v>
      </c>
      <c r="E10" s="249">
        <v>110</v>
      </c>
      <c r="F10" s="251">
        <v>124</v>
      </c>
      <c r="G10" s="249">
        <v>82.5</v>
      </c>
      <c r="H10" s="251">
        <v>93</v>
      </c>
    </row>
    <row r="11" spans="1:8" ht="15">
      <c r="A11" s="90"/>
      <c r="B11" s="103" t="s">
        <v>104</v>
      </c>
      <c r="C11" s="249">
        <v>4000</v>
      </c>
      <c r="D11" s="250">
        <v>4560</v>
      </c>
      <c r="E11" s="249">
        <v>133.33333333333334</v>
      </c>
      <c r="F11" s="251">
        <v>126.66666666666667</v>
      </c>
      <c r="G11" s="249">
        <v>100</v>
      </c>
      <c r="H11" s="251">
        <v>114</v>
      </c>
    </row>
    <row r="12" spans="1:8" ht="15">
      <c r="A12" s="90"/>
      <c r="B12" s="103" t="s">
        <v>105</v>
      </c>
      <c r="C12" s="249">
        <v>4500</v>
      </c>
      <c r="D12" s="250">
        <v>5160</v>
      </c>
      <c r="E12" s="249">
        <v>26.162790697674417</v>
      </c>
      <c r="F12" s="251">
        <v>172</v>
      </c>
      <c r="G12" s="249">
        <v>112.5</v>
      </c>
      <c r="H12" s="251">
        <v>129</v>
      </c>
    </row>
    <row r="13" spans="1:8" ht="15">
      <c r="A13" s="90"/>
      <c r="B13" s="103" t="s">
        <v>101</v>
      </c>
      <c r="C13" s="249">
        <v>6600</v>
      </c>
      <c r="D13" s="250">
        <v>7560</v>
      </c>
      <c r="E13" s="249">
        <v>220</v>
      </c>
      <c r="F13" s="251">
        <v>252</v>
      </c>
      <c r="G13" s="249">
        <v>165</v>
      </c>
      <c r="H13" s="251">
        <v>189</v>
      </c>
    </row>
    <row r="14" spans="1:8" ht="15.75" thickBot="1">
      <c r="A14" s="94"/>
      <c r="B14" s="101" t="s">
        <v>48</v>
      </c>
      <c r="C14" s="257">
        <v>700</v>
      </c>
      <c r="D14" s="258">
        <v>600</v>
      </c>
      <c r="E14" s="257">
        <v>23.333333333333332</v>
      </c>
      <c r="F14" s="259">
        <v>20</v>
      </c>
      <c r="G14" s="257">
        <v>17.5</v>
      </c>
      <c r="H14" s="259">
        <v>15</v>
      </c>
    </row>
    <row r="15" spans="1:8" ht="15.75" thickTop="1">
      <c r="A15" s="88"/>
      <c r="B15" s="108" t="s">
        <v>30</v>
      </c>
      <c r="C15" s="260">
        <v>2400</v>
      </c>
      <c r="D15" s="261">
        <v>2640</v>
      </c>
      <c r="E15" s="260">
        <v>80</v>
      </c>
      <c r="F15" s="262">
        <v>88</v>
      </c>
      <c r="G15" s="260">
        <v>60</v>
      </c>
      <c r="H15" s="262">
        <v>66</v>
      </c>
    </row>
    <row r="16" spans="1:8" ht="15">
      <c r="A16" s="88"/>
      <c r="B16" s="103" t="s">
        <v>99</v>
      </c>
      <c r="C16" s="249">
        <v>3400</v>
      </c>
      <c r="D16" s="250">
        <v>3840</v>
      </c>
      <c r="E16" s="249">
        <v>113.33333333333333</v>
      </c>
      <c r="F16" s="251">
        <v>128</v>
      </c>
      <c r="G16" s="249">
        <v>85</v>
      </c>
      <c r="H16" s="251">
        <v>96</v>
      </c>
    </row>
    <row r="17" spans="1:8" ht="15">
      <c r="A17" s="88"/>
      <c r="B17" s="103" t="s">
        <v>100</v>
      </c>
      <c r="C17" s="249">
        <v>3800</v>
      </c>
      <c r="D17" s="250">
        <v>4320</v>
      </c>
      <c r="E17" s="249">
        <v>126.66666666666667</v>
      </c>
      <c r="F17" s="251">
        <v>144</v>
      </c>
      <c r="G17" s="249">
        <v>95</v>
      </c>
      <c r="H17" s="251">
        <v>108</v>
      </c>
    </row>
    <row r="18" spans="1:8" ht="15">
      <c r="A18" s="88" t="s">
        <v>161</v>
      </c>
      <c r="B18" s="103" t="s">
        <v>84</v>
      </c>
      <c r="C18" s="249">
        <v>3800</v>
      </c>
      <c r="D18" s="250">
        <v>4320</v>
      </c>
      <c r="E18" s="249">
        <v>126.66666666666667</v>
      </c>
      <c r="F18" s="251">
        <v>144</v>
      </c>
      <c r="G18" s="249">
        <v>95</v>
      </c>
      <c r="H18" s="251">
        <v>108</v>
      </c>
    </row>
    <row r="19" spans="1:8" ht="15">
      <c r="A19" s="88" t="s">
        <v>162</v>
      </c>
      <c r="B19" s="103" t="s">
        <v>102</v>
      </c>
      <c r="C19" s="249">
        <v>4000</v>
      </c>
      <c r="D19" s="250">
        <v>4560</v>
      </c>
      <c r="E19" s="249">
        <v>133.33333333333334</v>
      </c>
      <c r="F19" s="251">
        <v>152</v>
      </c>
      <c r="G19" s="249">
        <v>100</v>
      </c>
      <c r="H19" s="251">
        <v>114</v>
      </c>
    </row>
    <row r="20" spans="1:8" ht="15">
      <c r="A20" s="88"/>
      <c r="B20" s="103" t="s">
        <v>103</v>
      </c>
      <c r="C20" s="249">
        <v>4700</v>
      </c>
      <c r="D20" s="250">
        <v>5400</v>
      </c>
      <c r="E20" s="249">
        <v>156.66666666666666</v>
      </c>
      <c r="F20" s="251">
        <v>180</v>
      </c>
      <c r="G20" s="249">
        <v>117.5</v>
      </c>
      <c r="H20" s="251">
        <v>135</v>
      </c>
    </row>
    <row r="21" spans="1:8" ht="15">
      <c r="A21" s="88"/>
      <c r="B21" s="103" t="s">
        <v>89</v>
      </c>
      <c r="C21" s="249">
        <v>3400</v>
      </c>
      <c r="D21" s="250">
        <v>3840</v>
      </c>
      <c r="E21" s="249">
        <v>113.33333333333333</v>
      </c>
      <c r="F21" s="251">
        <v>128</v>
      </c>
      <c r="G21" s="249">
        <v>85</v>
      </c>
      <c r="H21" s="251">
        <v>96</v>
      </c>
    </row>
    <row r="22" spans="1:8" ht="15">
      <c r="A22" s="88"/>
      <c r="B22" s="103" t="s">
        <v>104</v>
      </c>
      <c r="C22" s="249">
        <v>4200</v>
      </c>
      <c r="D22" s="250">
        <v>4800</v>
      </c>
      <c r="E22" s="249">
        <v>140</v>
      </c>
      <c r="F22" s="251">
        <v>160</v>
      </c>
      <c r="G22" s="249">
        <v>105</v>
      </c>
      <c r="H22" s="251">
        <v>120</v>
      </c>
    </row>
    <row r="23" spans="1:8" ht="15">
      <c r="A23" s="88"/>
      <c r="B23" s="103" t="s">
        <v>105</v>
      </c>
      <c r="C23" s="249">
        <v>4700</v>
      </c>
      <c r="D23" s="250">
        <v>5400</v>
      </c>
      <c r="E23" s="249">
        <v>156.66666666666666</v>
      </c>
      <c r="F23" s="251">
        <v>180</v>
      </c>
      <c r="G23" s="249">
        <v>117.5</v>
      </c>
      <c r="H23" s="251">
        <v>135</v>
      </c>
    </row>
    <row r="24" spans="1:8" ht="15">
      <c r="A24" s="88"/>
      <c r="B24" s="103" t="s">
        <v>101</v>
      </c>
      <c r="C24" s="249">
        <v>6800</v>
      </c>
      <c r="D24" s="250">
        <v>7800</v>
      </c>
      <c r="E24" s="249">
        <v>226.66666666666666</v>
      </c>
      <c r="F24" s="251">
        <v>260</v>
      </c>
      <c r="G24" s="249">
        <v>170</v>
      </c>
      <c r="H24" s="251">
        <v>195</v>
      </c>
    </row>
    <row r="25" spans="1:8" ht="15.75" thickBot="1">
      <c r="A25" s="313"/>
      <c r="B25" s="105" t="s">
        <v>48</v>
      </c>
      <c r="C25" s="294">
        <v>700</v>
      </c>
      <c r="D25" s="303">
        <v>600</v>
      </c>
      <c r="E25" s="294">
        <v>23.333333333333332</v>
      </c>
      <c r="F25" s="281">
        <v>20</v>
      </c>
      <c r="G25" s="294">
        <v>17.5</v>
      </c>
      <c r="H25" s="281">
        <v>15</v>
      </c>
    </row>
    <row r="26" spans="1:8" ht="15">
      <c r="A26" s="98" t="s">
        <v>95</v>
      </c>
      <c r="B26" s="102" t="s">
        <v>16</v>
      </c>
      <c r="C26" s="249">
        <v>4300</v>
      </c>
      <c r="D26" s="250">
        <v>4644</v>
      </c>
      <c r="E26" s="249">
        <v>143.33333333333334</v>
      </c>
      <c r="F26" s="251">
        <v>154.8</v>
      </c>
      <c r="G26" s="249">
        <v>107.5</v>
      </c>
      <c r="H26" s="251">
        <v>116.1</v>
      </c>
    </row>
    <row r="27" spans="1:8" ht="15">
      <c r="A27" s="88" t="s">
        <v>405</v>
      </c>
      <c r="B27" s="103" t="s">
        <v>96</v>
      </c>
      <c r="C27" s="249">
        <v>5500</v>
      </c>
      <c r="D27" s="250">
        <v>5940</v>
      </c>
      <c r="E27" s="249">
        <v>183.33333333333334</v>
      </c>
      <c r="F27" s="251">
        <v>198</v>
      </c>
      <c r="G27" s="249">
        <v>137.5</v>
      </c>
      <c r="H27" s="251">
        <v>148.5</v>
      </c>
    </row>
    <row r="28" spans="1:8" ht="15">
      <c r="A28" s="97"/>
      <c r="B28" s="108" t="s">
        <v>17</v>
      </c>
      <c r="C28" s="249">
        <v>4300</v>
      </c>
      <c r="D28" s="250">
        <v>4644</v>
      </c>
      <c r="E28" s="249">
        <v>143.33333333333334</v>
      </c>
      <c r="F28" s="251">
        <v>154.8</v>
      </c>
      <c r="G28" s="249">
        <v>107.5</v>
      </c>
      <c r="H28" s="251">
        <v>116.1</v>
      </c>
    </row>
    <row r="29" spans="1:8" ht="15">
      <c r="A29" s="88"/>
      <c r="B29" s="103" t="s">
        <v>97</v>
      </c>
      <c r="C29" s="249">
        <v>5500</v>
      </c>
      <c r="D29" s="250">
        <v>5940</v>
      </c>
      <c r="E29" s="249">
        <v>183.33333333333334</v>
      </c>
      <c r="F29" s="251">
        <v>198</v>
      </c>
      <c r="G29" s="249">
        <v>137.5</v>
      </c>
      <c r="H29" s="251">
        <v>148.5</v>
      </c>
    </row>
    <row r="30" spans="1:8" ht="15.75" thickBot="1">
      <c r="A30" s="313"/>
      <c r="B30" s="105" t="s">
        <v>48</v>
      </c>
      <c r="C30" s="294">
        <v>1000</v>
      </c>
      <c r="D30" s="303">
        <v>1080</v>
      </c>
      <c r="E30" s="294">
        <v>33.333333333333336</v>
      </c>
      <c r="F30" s="281">
        <v>36</v>
      </c>
      <c r="G30" s="294">
        <v>25</v>
      </c>
      <c r="H30" s="281">
        <v>27</v>
      </c>
    </row>
    <row r="31" spans="1:8" ht="15">
      <c r="A31" s="118"/>
      <c r="B31" s="99"/>
      <c r="C31" s="292"/>
      <c r="D31" s="282"/>
      <c r="E31" s="292"/>
      <c r="F31" s="275"/>
      <c r="G31" s="292"/>
      <c r="H31" s="275"/>
    </row>
    <row r="32" spans="1:8" ht="15" thickBot="1">
      <c r="A32" s="518" t="s">
        <v>407</v>
      </c>
      <c r="B32" s="519"/>
      <c r="C32" s="519"/>
      <c r="D32" s="519"/>
      <c r="E32" s="519"/>
      <c r="F32" s="519"/>
      <c r="G32" s="519"/>
      <c r="H32" s="519"/>
    </row>
    <row r="33" spans="1:8" ht="15">
      <c r="A33" s="98" t="s">
        <v>404</v>
      </c>
      <c r="B33" s="95" t="s">
        <v>16</v>
      </c>
      <c r="C33" s="286"/>
      <c r="D33" s="366">
        <v>2800</v>
      </c>
      <c r="E33" s="286"/>
      <c r="F33" s="276">
        <v>93.33333333333333</v>
      </c>
      <c r="G33" s="286"/>
      <c r="H33" s="276">
        <v>70</v>
      </c>
    </row>
    <row r="34" spans="1:8" ht="15">
      <c r="A34" s="99"/>
      <c r="B34" s="297" t="s">
        <v>136</v>
      </c>
      <c r="C34" s="249"/>
      <c r="D34" s="250">
        <v>3000</v>
      </c>
      <c r="E34" s="249"/>
      <c r="F34" s="251">
        <v>100</v>
      </c>
      <c r="G34" s="249"/>
      <c r="H34" s="251">
        <v>75</v>
      </c>
    </row>
    <row r="35" spans="1:8" ht="15">
      <c r="A35" s="269"/>
      <c r="B35" s="297" t="s">
        <v>391</v>
      </c>
      <c r="C35" s="249"/>
      <c r="D35" s="250">
        <v>3300</v>
      </c>
      <c r="E35" s="249"/>
      <c r="F35" s="251">
        <v>110</v>
      </c>
      <c r="G35" s="249"/>
      <c r="H35" s="251">
        <v>82.5</v>
      </c>
    </row>
    <row r="36" spans="1:8" ht="15">
      <c r="A36" s="97" t="s">
        <v>42</v>
      </c>
      <c r="B36" s="108" t="s">
        <v>392</v>
      </c>
      <c r="C36" s="249"/>
      <c r="D36" s="250">
        <v>3800</v>
      </c>
      <c r="E36" s="249"/>
      <c r="F36" s="251">
        <v>126.66666666666667</v>
      </c>
      <c r="G36" s="249"/>
      <c r="H36" s="251">
        <v>95</v>
      </c>
    </row>
    <row r="37" spans="1:8" ht="15">
      <c r="A37" s="110" t="s">
        <v>393</v>
      </c>
      <c r="B37" s="297" t="s">
        <v>394</v>
      </c>
      <c r="C37" s="249"/>
      <c r="D37" s="250">
        <v>4200</v>
      </c>
      <c r="E37" s="249"/>
      <c r="F37" s="251">
        <v>140</v>
      </c>
      <c r="G37" s="249"/>
      <c r="H37" s="251">
        <v>105</v>
      </c>
    </row>
    <row r="38" spans="1:8" ht="15">
      <c r="A38" s="110"/>
      <c r="B38" s="297" t="s">
        <v>395</v>
      </c>
      <c r="C38" s="249"/>
      <c r="D38" s="250">
        <v>4500</v>
      </c>
      <c r="E38" s="249"/>
      <c r="F38" s="251">
        <v>150</v>
      </c>
      <c r="G38" s="249"/>
      <c r="H38" s="251">
        <v>112.5</v>
      </c>
    </row>
    <row r="39" spans="1:8" ht="15">
      <c r="A39" s="97"/>
      <c r="B39" s="108" t="s">
        <v>396</v>
      </c>
      <c r="C39" s="249"/>
      <c r="D39" s="250">
        <v>5000</v>
      </c>
      <c r="E39" s="249"/>
      <c r="F39" s="251">
        <v>166.66666666666666</v>
      </c>
      <c r="G39" s="249"/>
      <c r="H39" s="251">
        <v>125</v>
      </c>
    </row>
    <row r="40" spans="1:8" ht="15">
      <c r="A40" s="110"/>
      <c r="B40" s="103" t="s">
        <v>397</v>
      </c>
      <c r="C40" s="249"/>
      <c r="D40" s="250">
        <v>5200</v>
      </c>
      <c r="E40" s="249"/>
      <c r="F40" s="251">
        <v>173.33333333333334</v>
      </c>
      <c r="G40" s="249"/>
      <c r="H40" s="251">
        <v>130</v>
      </c>
    </row>
    <row r="41" spans="1:8" ht="15">
      <c r="A41" s="90"/>
      <c r="B41" s="107" t="s">
        <v>257</v>
      </c>
      <c r="C41" s="249"/>
      <c r="D41" s="250">
        <v>7300</v>
      </c>
      <c r="E41" s="249"/>
      <c r="F41" s="251">
        <v>243.33333333333334</v>
      </c>
      <c r="G41" s="249"/>
      <c r="H41" s="251">
        <v>182.5</v>
      </c>
    </row>
    <row r="42" spans="1:8" ht="15.75" thickBot="1">
      <c r="A42" s="91"/>
      <c r="B42" s="312" t="s">
        <v>398</v>
      </c>
      <c r="C42" s="257"/>
      <c r="D42" s="258">
        <v>10300</v>
      </c>
      <c r="E42" s="257"/>
      <c r="F42" s="259">
        <v>343.3333333333333</v>
      </c>
      <c r="G42" s="257"/>
      <c r="H42" s="259">
        <v>257.5</v>
      </c>
    </row>
    <row r="43" spans="1:8" ht="15.75" thickTop="1">
      <c r="A43" s="90"/>
      <c r="B43" s="96" t="s">
        <v>16</v>
      </c>
      <c r="C43" s="260"/>
      <c r="D43" s="261">
        <v>2800</v>
      </c>
      <c r="E43" s="260"/>
      <c r="F43" s="262">
        <v>93.33333333333333</v>
      </c>
      <c r="G43" s="260"/>
      <c r="H43" s="262">
        <v>70</v>
      </c>
    </row>
    <row r="44" spans="1:8" ht="15">
      <c r="A44" s="97" t="s">
        <v>135</v>
      </c>
      <c r="B44" s="297" t="s">
        <v>136</v>
      </c>
      <c r="C44" s="249"/>
      <c r="D44" s="250">
        <v>3300</v>
      </c>
      <c r="E44" s="249"/>
      <c r="F44" s="251">
        <v>110</v>
      </c>
      <c r="G44" s="249"/>
      <c r="H44" s="251">
        <v>82.5</v>
      </c>
    </row>
    <row r="45" spans="1:8" ht="15">
      <c r="A45" s="110" t="s">
        <v>399</v>
      </c>
      <c r="B45" s="297" t="s">
        <v>391</v>
      </c>
      <c r="C45" s="249"/>
      <c r="D45" s="250">
        <v>3600</v>
      </c>
      <c r="E45" s="249"/>
      <c r="F45" s="251">
        <v>120</v>
      </c>
      <c r="G45" s="249"/>
      <c r="H45" s="251">
        <v>90</v>
      </c>
    </row>
    <row r="46" spans="1:8" ht="15">
      <c r="A46" s="110" t="s">
        <v>157</v>
      </c>
      <c r="B46" s="108" t="s">
        <v>392</v>
      </c>
      <c r="C46" s="249"/>
      <c r="D46" s="250">
        <v>4000</v>
      </c>
      <c r="E46" s="249"/>
      <c r="F46" s="251">
        <v>133.33333333333334</v>
      </c>
      <c r="G46" s="249"/>
      <c r="H46" s="251">
        <v>100</v>
      </c>
    </row>
    <row r="47" spans="1:8" ht="15">
      <c r="A47" s="90"/>
      <c r="B47" s="297" t="s">
        <v>394</v>
      </c>
      <c r="C47" s="249"/>
      <c r="D47" s="250">
        <v>4500</v>
      </c>
      <c r="E47" s="249"/>
      <c r="F47" s="251">
        <v>150</v>
      </c>
      <c r="G47" s="249"/>
      <c r="H47" s="251">
        <v>112.5</v>
      </c>
    </row>
    <row r="48" spans="1:8" ht="15">
      <c r="A48" s="110"/>
      <c r="B48" s="297" t="s">
        <v>395</v>
      </c>
      <c r="C48" s="249"/>
      <c r="D48" s="250">
        <v>4800</v>
      </c>
      <c r="E48" s="249"/>
      <c r="F48" s="251">
        <v>160</v>
      </c>
      <c r="G48" s="249"/>
      <c r="H48" s="251">
        <v>120</v>
      </c>
    </row>
    <row r="49" spans="1:8" ht="15">
      <c r="A49" s="90"/>
      <c r="B49" s="108" t="s">
        <v>396</v>
      </c>
      <c r="C49" s="249"/>
      <c r="D49" s="250">
        <v>5200</v>
      </c>
      <c r="E49" s="249"/>
      <c r="F49" s="251">
        <v>173.33333333333334</v>
      </c>
      <c r="G49" s="249"/>
      <c r="H49" s="251">
        <v>130</v>
      </c>
    </row>
    <row r="50" spans="1:8" ht="15">
      <c r="A50" s="90"/>
      <c r="B50" s="103" t="s">
        <v>397</v>
      </c>
      <c r="C50" s="249"/>
      <c r="D50" s="250">
        <v>5700</v>
      </c>
      <c r="E50" s="249"/>
      <c r="F50" s="251">
        <v>190</v>
      </c>
      <c r="G50" s="249"/>
      <c r="H50" s="251">
        <v>142.5</v>
      </c>
    </row>
    <row r="51" spans="1:8" ht="15">
      <c r="A51" s="90"/>
      <c r="B51" s="107" t="s">
        <v>257</v>
      </c>
      <c r="C51" s="249"/>
      <c r="D51" s="250">
        <v>7600</v>
      </c>
      <c r="E51" s="249"/>
      <c r="F51" s="251">
        <v>253.33333333333334</v>
      </c>
      <c r="G51" s="249"/>
      <c r="H51" s="251">
        <v>190</v>
      </c>
    </row>
    <row r="52" spans="1:8" ht="15.75" thickBot="1">
      <c r="A52" s="91"/>
      <c r="B52" s="312" t="s">
        <v>398</v>
      </c>
      <c r="C52" s="257"/>
      <c r="D52" s="258">
        <v>10300</v>
      </c>
      <c r="E52" s="257"/>
      <c r="F52" s="259">
        <v>343.3333333333333</v>
      </c>
      <c r="G52" s="257"/>
      <c r="H52" s="259">
        <v>257.5</v>
      </c>
    </row>
    <row r="53" spans="1:8" ht="15.75" thickTop="1">
      <c r="A53" s="90"/>
      <c r="B53" s="96" t="s">
        <v>400</v>
      </c>
      <c r="C53" s="260"/>
      <c r="D53" s="261">
        <v>200</v>
      </c>
      <c r="E53" s="260"/>
      <c r="F53" s="262">
        <v>6.666666666666667</v>
      </c>
      <c r="G53" s="260"/>
      <c r="H53" s="262">
        <v>5</v>
      </c>
    </row>
    <row r="54" spans="1:8" ht="15">
      <c r="A54" s="90"/>
      <c r="B54" s="96" t="s">
        <v>401</v>
      </c>
      <c r="C54" s="249"/>
      <c r="D54" s="250">
        <v>700</v>
      </c>
      <c r="E54" s="249"/>
      <c r="F54" s="251">
        <v>23.333333333333332</v>
      </c>
      <c r="G54" s="249"/>
      <c r="H54" s="251">
        <v>17.5</v>
      </c>
    </row>
    <row r="55" spans="1:8" ht="15">
      <c r="A55" s="88"/>
      <c r="B55" s="96" t="s">
        <v>402</v>
      </c>
      <c r="C55" s="249"/>
      <c r="D55" s="250">
        <v>1200</v>
      </c>
      <c r="E55" s="249"/>
      <c r="F55" s="251">
        <v>40</v>
      </c>
      <c r="G55" s="249"/>
      <c r="H55" s="251">
        <v>30</v>
      </c>
    </row>
    <row r="56" spans="1:8" ht="15.75" thickBot="1">
      <c r="A56" s="265"/>
      <c r="B56" s="93" t="s">
        <v>403</v>
      </c>
      <c r="C56" s="294"/>
      <c r="D56" s="303">
        <v>800</v>
      </c>
      <c r="E56" s="294"/>
      <c r="F56" s="281">
        <v>26.666666666666668</v>
      </c>
      <c r="G56" s="294"/>
      <c r="H56" s="281">
        <v>20</v>
      </c>
    </row>
    <row r="57" spans="1:8" ht="15" thickBot="1">
      <c r="A57" s="518" t="s">
        <v>453</v>
      </c>
      <c r="B57" s="519"/>
      <c r="C57" s="519"/>
      <c r="D57" s="519"/>
      <c r="E57" s="519"/>
      <c r="F57" s="519"/>
      <c r="G57" s="519"/>
      <c r="H57" s="519"/>
    </row>
    <row r="58" spans="1:8" ht="15">
      <c r="A58" s="116" t="s">
        <v>454</v>
      </c>
      <c r="B58" s="287" t="s">
        <v>455</v>
      </c>
      <c r="C58" s="267">
        <v>2000</v>
      </c>
      <c r="D58" s="366">
        <v>2000</v>
      </c>
      <c r="E58" s="286">
        <v>75</v>
      </c>
      <c r="F58" s="276">
        <v>75</v>
      </c>
      <c r="G58" s="286">
        <v>100</v>
      </c>
      <c r="H58" s="276">
        <v>100</v>
      </c>
    </row>
    <row r="59" spans="1:8" ht="15">
      <c r="A59" s="118" t="s">
        <v>405</v>
      </c>
      <c r="B59" s="288" t="s">
        <v>89</v>
      </c>
      <c r="C59" s="268">
        <v>2300</v>
      </c>
      <c r="D59" s="250">
        <v>2300</v>
      </c>
      <c r="E59" s="249">
        <v>86.25</v>
      </c>
      <c r="F59" s="251">
        <v>86.25</v>
      </c>
      <c r="G59" s="249">
        <v>115</v>
      </c>
      <c r="H59" s="251">
        <v>115</v>
      </c>
    </row>
    <row r="60" spans="1:8" ht="15">
      <c r="A60" s="117"/>
      <c r="B60" s="291" t="s">
        <v>456</v>
      </c>
      <c r="C60" s="268">
        <v>2500</v>
      </c>
      <c r="D60" s="250">
        <v>2500</v>
      </c>
      <c r="E60" s="249">
        <v>93.75</v>
      </c>
      <c r="F60" s="251">
        <v>93.75</v>
      </c>
      <c r="G60" s="249">
        <v>125</v>
      </c>
      <c r="H60" s="251">
        <v>125</v>
      </c>
    </row>
    <row r="61" spans="1:8" ht="15">
      <c r="A61" s="118"/>
      <c r="B61" s="289" t="s">
        <v>104</v>
      </c>
      <c r="C61" s="268">
        <v>3000</v>
      </c>
      <c r="D61" s="250">
        <v>3000</v>
      </c>
      <c r="E61" s="249">
        <v>112.5</v>
      </c>
      <c r="F61" s="251">
        <v>112.5</v>
      </c>
      <c r="G61" s="249">
        <v>150</v>
      </c>
      <c r="H61" s="251">
        <v>150</v>
      </c>
    </row>
    <row r="62" spans="1:8" ht="15">
      <c r="A62" s="118"/>
      <c r="B62" s="288" t="s">
        <v>457</v>
      </c>
      <c r="C62" s="268">
        <v>4000</v>
      </c>
      <c r="D62" s="250">
        <v>4000</v>
      </c>
      <c r="E62" s="249">
        <v>100</v>
      </c>
      <c r="F62" s="251">
        <v>100</v>
      </c>
      <c r="G62" s="249">
        <v>133.33333333333334</v>
      </c>
      <c r="H62" s="251">
        <v>133.33333333333334</v>
      </c>
    </row>
    <row r="63" spans="1:8" ht="15.75" thickBot="1">
      <c r="A63" s="352"/>
      <c r="B63" s="92" t="s">
        <v>458</v>
      </c>
      <c r="C63" s="280">
        <v>5000</v>
      </c>
      <c r="D63" s="303">
        <v>5000</v>
      </c>
      <c r="E63" s="294">
        <v>187.5</v>
      </c>
      <c r="F63" s="281">
        <v>187.5</v>
      </c>
      <c r="G63" s="294">
        <v>250</v>
      </c>
      <c r="H63" s="281">
        <v>250</v>
      </c>
    </row>
    <row r="64" spans="1:8" s="10" customFormat="1" ht="15">
      <c r="A64" s="96"/>
      <c r="B64" s="96"/>
      <c r="C64" s="96"/>
      <c r="D64" s="96"/>
      <c r="E64" s="96"/>
      <c r="F64" s="96"/>
      <c r="G64" s="96"/>
      <c r="H64" s="96"/>
    </row>
    <row r="65" spans="1:8" s="10" customFormat="1" ht="15">
      <c r="A65" s="96"/>
      <c r="B65" s="96"/>
      <c r="C65" s="96"/>
      <c r="D65" s="96"/>
      <c r="E65" s="96"/>
      <c r="F65" s="96"/>
      <c r="G65" s="96"/>
      <c r="H65" s="96"/>
    </row>
    <row r="66" spans="1:8" s="10" customFormat="1" ht="15">
      <c r="A66" s="96"/>
      <c r="B66" s="96"/>
      <c r="C66" s="96"/>
      <c r="D66" s="96"/>
      <c r="E66" s="96"/>
      <c r="F66" s="96"/>
      <c r="G66" s="96"/>
      <c r="H66" s="96"/>
    </row>
    <row r="67" spans="1:8" s="10" customFormat="1" ht="15">
      <c r="A67" s="96"/>
      <c r="B67" s="96"/>
      <c r="C67" s="96"/>
      <c r="D67" s="96"/>
      <c r="E67" s="96"/>
      <c r="F67" s="96"/>
      <c r="G67" s="96"/>
      <c r="H67" s="96"/>
    </row>
    <row r="68" spans="1:8" s="10" customFormat="1" ht="15">
      <c r="A68" s="96"/>
      <c r="B68" s="96"/>
      <c r="C68" s="96"/>
      <c r="D68" s="96"/>
      <c r="E68" s="96"/>
      <c r="F68" s="96"/>
      <c r="G68" s="96"/>
      <c r="H68" s="96"/>
    </row>
    <row r="69" spans="1:8" s="10" customFormat="1" ht="15">
      <c r="A69" s="96"/>
      <c r="B69" s="96"/>
      <c r="C69" s="96"/>
      <c r="D69" s="96"/>
      <c r="E69" s="96"/>
      <c r="F69" s="96"/>
      <c r="G69" s="96"/>
      <c r="H69" s="96"/>
    </row>
    <row r="70" spans="1:8" s="10" customFormat="1" ht="15">
      <c r="A70" s="96"/>
      <c r="B70" s="96"/>
      <c r="C70" s="96"/>
      <c r="D70" s="96"/>
      <c r="E70" s="96"/>
      <c r="F70" s="96"/>
      <c r="G70" s="96"/>
      <c r="H70" s="96"/>
    </row>
    <row r="71" spans="1:8" s="10" customFormat="1" ht="15">
      <c r="A71" s="96"/>
      <c r="B71" s="96"/>
      <c r="C71" s="96"/>
      <c r="D71" s="96"/>
      <c r="E71" s="96"/>
      <c r="F71" s="96"/>
      <c r="G71" s="96"/>
      <c r="H71" s="96"/>
    </row>
    <row r="72" spans="1:8" s="10" customFormat="1" ht="15">
      <c r="A72" s="96"/>
      <c r="B72" s="96"/>
      <c r="C72" s="96"/>
      <c r="D72" s="96"/>
      <c r="E72" s="96"/>
      <c r="F72" s="96"/>
      <c r="G72" s="96"/>
      <c r="H72" s="96"/>
    </row>
    <row r="73" spans="1:8" s="10" customFormat="1" ht="15">
      <c r="A73" s="96"/>
      <c r="B73" s="96"/>
      <c r="C73" s="96"/>
      <c r="D73" s="96"/>
      <c r="E73" s="96"/>
      <c r="F73" s="96"/>
      <c r="G73" s="96"/>
      <c r="H73" s="96"/>
    </row>
    <row r="74" spans="1:8" s="10" customFormat="1" ht="15">
      <c r="A74" s="96"/>
      <c r="B74" s="96"/>
      <c r="C74" s="96"/>
      <c r="D74" s="96"/>
      <c r="E74" s="96"/>
      <c r="F74" s="96"/>
      <c r="G74" s="96"/>
      <c r="H74" s="96"/>
    </row>
    <row r="75" spans="1:8" s="10" customFormat="1" ht="15">
      <c r="A75" s="96"/>
      <c r="B75" s="96"/>
      <c r="C75" s="96"/>
      <c r="D75" s="96"/>
      <c r="E75" s="96"/>
      <c r="F75" s="96"/>
      <c r="G75" s="96"/>
      <c r="H75" s="96"/>
    </row>
    <row r="76" spans="1:8" s="10" customFormat="1" ht="15">
      <c r="A76" s="96"/>
      <c r="B76" s="96"/>
      <c r="C76" s="96"/>
      <c r="D76" s="96"/>
      <c r="E76" s="96"/>
      <c r="F76" s="96"/>
      <c r="G76" s="96"/>
      <c r="H76" s="96"/>
    </row>
    <row r="77" spans="1:8" s="10" customFormat="1" ht="15">
      <c r="A77" s="96"/>
      <c r="B77" s="96"/>
      <c r="C77" s="96"/>
      <c r="D77" s="96"/>
      <c r="E77" s="96"/>
      <c r="F77" s="96"/>
      <c r="G77" s="96"/>
      <c r="H77" s="96"/>
    </row>
    <row r="78" spans="1:8" s="10" customFormat="1" ht="15">
      <c r="A78" s="96"/>
      <c r="B78" s="96"/>
      <c r="C78" s="96"/>
      <c r="D78" s="96"/>
      <c r="E78" s="96"/>
      <c r="F78" s="96"/>
      <c r="G78" s="96"/>
      <c r="H78" s="96"/>
    </row>
    <row r="79" spans="1:8" s="10" customFormat="1" ht="15">
      <c r="A79" s="96"/>
      <c r="B79" s="96"/>
      <c r="C79" s="96"/>
      <c r="D79" s="96"/>
      <c r="E79" s="96"/>
      <c r="F79" s="96"/>
      <c r="G79" s="96"/>
      <c r="H79" s="96"/>
    </row>
    <row r="80" spans="1:8" s="10" customFormat="1" ht="15">
      <c r="A80" s="96"/>
      <c r="B80" s="96"/>
      <c r="C80" s="96"/>
      <c r="D80" s="96"/>
      <c r="E80" s="96"/>
      <c r="F80" s="96"/>
      <c r="G80" s="96"/>
      <c r="H80" s="96"/>
    </row>
    <row r="81" spans="1:8" s="10" customFormat="1" ht="15">
      <c r="A81" s="96"/>
      <c r="B81" s="96"/>
      <c r="C81" s="96"/>
      <c r="D81" s="96"/>
      <c r="E81" s="96"/>
      <c r="F81" s="96"/>
      <c r="G81" s="96"/>
      <c r="H81" s="96"/>
    </row>
    <row r="82" spans="1:8" s="10" customFormat="1" ht="15">
      <c r="A82" s="96"/>
      <c r="B82" s="96"/>
      <c r="C82" s="96"/>
      <c r="D82" s="96"/>
      <c r="E82" s="96"/>
      <c r="F82" s="96"/>
      <c r="G82" s="96"/>
      <c r="H82" s="96"/>
    </row>
    <row r="83" spans="1:8" s="10" customFormat="1" ht="15">
      <c r="A83" s="96"/>
      <c r="B83" s="96"/>
      <c r="C83" s="96"/>
      <c r="D83" s="96"/>
      <c r="E83" s="96"/>
      <c r="F83" s="96"/>
      <c r="G83" s="96"/>
      <c r="H83" s="96"/>
    </row>
    <row r="84" spans="1:8" s="10" customFormat="1" ht="15">
      <c r="A84" s="96"/>
      <c r="B84" s="96"/>
      <c r="C84" s="96"/>
      <c r="D84" s="96"/>
      <c r="E84" s="96"/>
      <c r="F84" s="96"/>
      <c r="G84" s="96"/>
      <c r="H84" s="96"/>
    </row>
    <row r="85" spans="1:8" s="10" customFormat="1" ht="15">
      <c r="A85" s="96"/>
      <c r="B85" s="96"/>
      <c r="C85" s="96"/>
      <c r="D85" s="96"/>
      <c r="E85" s="96"/>
      <c r="F85" s="96"/>
      <c r="G85" s="96"/>
      <c r="H85" s="96"/>
    </row>
    <row r="86" spans="1:8" s="10" customFormat="1" ht="15">
      <c r="A86" s="96"/>
      <c r="B86" s="96"/>
      <c r="C86" s="96"/>
      <c r="D86" s="96"/>
      <c r="E86" s="96"/>
      <c r="F86" s="96"/>
      <c r="G86" s="96"/>
      <c r="H86" s="96"/>
    </row>
    <row r="87" spans="1:8" s="10" customFormat="1" ht="15">
      <c r="A87" s="96"/>
      <c r="B87" s="96"/>
      <c r="C87" s="96"/>
      <c r="D87" s="96"/>
      <c r="E87" s="96"/>
      <c r="F87" s="96"/>
      <c r="G87" s="96"/>
      <c r="H87" s="96"/>
    </row>
    <row r="88" spans="1:8" s="10" customFormat="1" ht="15">
      <c r="A88" s="96"/>
      <c r="B88" s="96"/>
      <c r="C88" s="96"/>
      <c r="D88" s="96"/>
      <c r="E88" s="96"/>
      <c r="F88" s="96"/>
      <c r="G88" s="96"/>
      <c r="H88" s="96"/>
    </row>
    <row r="89" spans="1:8" s="10" customFormat="1" ht="15">
      <c r="A89" s="96"/>
      <c r="B89" s="96"/>
      <c r="C89" s="96"/>
      <c r="D89" s="96"/>
      <c r="E89" s="96"/>
      <c r="F89" s="96"/>
      <c r="G89" s="96"/>
      <c r="H89" s="96"/>
    </row>
    <row r="90" spans="1:8" s="10" customFormat="1" ht="15">
      <c r="A90" s="96"/>
      <c r="B90" s="96"/>
      <c r="C90" s="96"/>
      <c r="D90" s="96"/>
      <c r="E90" s="96"/>
      <c r="F90" s="96"/>
      <c r="G90" s="96"/>
      <c r="H90" s="96"/>
    </row>
    <row r="91" spans="1:8" s="10" customFormat="1" ht="15">
      <c r="A91" s="96"/>
      <c r="B91" s="96"/>
      <c r="C91" s="96"/>
      <c r="D91" s="96"/>
      <c r="E91" s="96"/>
      <c r="F91" s="96"/>
      <c r="G91" s="96"/>
      <c r="H91" s="96"/>
    </row>
    <row r="92" spans="1:8" s="10" customFormat="1" ht="15">
      <c r="A92" s="96"/>
      <c r="B92" s="96"/>
      <c r="C92" s="96"/>
      <c r="D92" s="96"/>
      <c r="E92" s="96"/>
      <c r="F92" s="96"/>
      <c r="G92" s="96"/>
      <c r="H92" s="96"/>
    </row>
    <row r="93" spans="1:8" s="10" customFormat="1" ht="15">
      <c r="A93" s="96"/>
      <c r="B93" s="96"/>
      <c r="C93" s="96"/>
      <c r="D93" s="96"/>
      <c r="E93" s="96"/>
      <c r="F93" s="96"/>
      <c r="G93" s="96"/>
      <c r="H93" s="96"/>
    </row>
    <row r="94" spans="1:8" s="10" customFormat="1" ht="15">
      <c r="A94" s="96"/>
      <c r="B94" s="96"/>
      <c r="C94" s="96"/>
      <c r="D94" s="96"/>
      <c r="E94" s="96"/>
      <c r="F94" s="96"/>
      <c r="G94" s="96"/>
      <c r="H94" s="96"/>
    </row>
    <row r="95" spans="1:8" s="10" customFormat="1" ht="15">
      <c r="A95" s="96"/>
      <c r="B95" s="96"/>
      <c r="C95" s="96"/>
      <c r="D95" s="96"/>
      <c r="E95" s="96"/>
      <c r="F95" s="96"/>
      <c r="G95" s="96"/>
      <c r="H95" s="96"/>
    </row>
    <row r="96" spans="1:8" s="10" customFormat="1" ht="15">
      <c r="A96" s="96"/>
      <c r="B96" s="96"/>
      <c r="C96" s="96"/>
      <c r="D96" s="96"/>
      <c r="E96" s="96"/>
      <c r="F96" s="96"/>
      <c r="G96" s="96"/>
      <c r="H96" s="96"/>
    </row>
    <row r="97" spans="1:8" s="10" customFormat="1" ht="15">
      <c r="A97" s="96"/>
      <c r="B97" s="96"/>
      <c r="C97" s="96"/>
      <c r="D97" s="96"/>
      <c r="E97" s="96"/>
      <c r="F97" s="96"/>
      <c r="G97" s="96"/>
      <c r="H97" s="96"/>
    </row>
    <row r="98" spans="1:8" s="10" customFormat="1" ht="15">
      <c r="A98" s="96"/>
      <c r="B98" s="96"/>
      <c r="C98" s="96"/>
      <c r="D98" s="96"/>
      <c r="E98" s="96"/>
      <c r="F98" s="96"/>
      <c r="G98" s="96"/>
      <c r="H98" s="96"/>
    </row>
    <row r="99" spans="1:8" s="10" customFormat="1" ht="15">
      <c r="A99" s="96"/>
      <c r="B99" s="96"/>
      <c r="C99" s="96"/>
      <c r="D99" s="96"/>
      <c r="E99" s="96"/>
      <c r="F99" s="96"/>
      <c r="G99" s="96"/>
      <c r="H99" s="96"/>
    </row>
    <row r="100" spans="1:8" s="10" customFormat="1" ht="15">
      <c r="A100" s="96"/>
      <c r="B100" s="96"/>
      <c r="C100" s="96"/>
      <c r="D100" s="96"/>
      <c r="E100" s="96"/>
      <c r="F100" s="96"/>
      <c r="G100" s="96"/>
      <c r="H100" s="96"/>
    </row>
    <row r="101" spans="1:8" s="10" customFormat="1" ht="15">
      <c r="A101" s="96"/>
      <c r="B101" s="96"/>
      <c r="C101" s="96"/>
      <c r="D101" s="96"/>
      <c r="E101" s="96"/>
      <c r="F101" s="96"/>
      <c r="G101" s="96"/>
      <c r="H101" s="96"/>
    </row>
    <row r="102" spans="1:8" s="10" customFormat="1" ht="15">
      <c r="A102" s="96"/>
      <c r="B102" s="96"/>
      <c r="C102" s="96"/>
      <c r="D102" s="96"/>
      <c r="E102" s="96"/>
      <c r="F102" s="96"/>
      <c r="G102" s="96"/>
      <c r="H102" s="96"/>
    </row>
    <row r="103" spans="1:8" s="10" customFormat="1" ht="15">
      <c r="A103" s="96"/>
      <c r="B103" s="96"/>
      <c r="C103" s="96"/>
      <c r="D103" s="96"/>
      <c r="E103" s="96"/>
      <c r="F103" s="96"/>
      <c r="G103" s="96"/>
      <c r="H103" s="96"/>
    </row>
    <row r="104" spans="1:8" s="10" customFormat="1" ht="15">
      <c r="A104" s="96"/>
      <c r="B104" s="96"/>
      <c r="C104" s="96"/>
      <c r="D104" s="96"/>
      <c r="E104" s="96"/>
      <c r="F104" s="96"/>
      <c r="G104" s="96"/>
      <c r="H104" s="96"/>
    </row>
    <row r="105" spans="1:8" s="10" customFormat="1" ht="15">
      <c r="A105" s="96"/>
      <c r="B105" s="96"/>
      <c r="C105" s="96"/>
      <c r="D105" s="96"/>
      <c r="E105" s="96"/>
      <c r="F105" s="96"/>
      <c r="G105" s="96"/>
      <c r="H105" s="96"/>
    </row>
    <row r="106" spans="1:8" s="10" customFormat="1" ht="15">
      <c r="A106" s="96"/>
      <c r="B106" s="96"/>
      <c r="C106" s="96"/>
      <c r="D106" s="96"/>
      <c r="E106" s="96"/>
      <c r="F106" s="96"/>
      <c r="G106" s="96"/>
      <c r="H106" s="96"/>
    </row>
    <row r="107" spans="1:8" s="10" customFormat="1" ht="15">
      <c r="A107" s="96"/>
      <c r="B107" s="96"/>
      <c r="C107" s="96"/>
      <c r="D107" s="96"/>
      <c r="E107" s="96"/>
      <c r="F107" s="96"/>
      <c r="G107" s="96"/>
      <c r="H107" s="96"/>
    </row>
    <row r="108" spans="1:8" s="10" customFormat="1" ht="15">
      <c r="A108" s="96"/>
      <c r="B108" s="96"/>
      <c r="C108" s="96"/>
      <c r="D108" s="96"/>
      <c r="E108" s="96"/>
      <c r="F108" s="96"/>
      <c r="G108" s="96"/>
      <c r="H108" s="96"/>
    </row>
    <row r="109" spans="1:8" s="10" customFormat="1" ht="15">
      <c r="A109" s="96"/>
      <c r="B109" s="96"/>
      <c r="C109" s="96"/>
      <c r="D109" s="96"/>
      <c r="E109" s="96"/>
      <c r="F109" s="96"/>
      <c r="G109" s="96"/>
      <c r="H109" s="96"/>
    </row>
    <row r="110" spans="1:8" s="10" customFormat="1" ht="15">
      <c r="A110" s="96"/>
      <c r="B110" s="96"/>
      <c r="C110" s="96"/>
      <c r="D110" s="96"/>
      <c r="E110" s="96"/>
      <c r="F110" s="96"/>
      <c r="G110" s="96"/>
      <c r="H110" s="96"/>
    </row>
    <row r="111" spans="1:8" s="10" customFormat="1" ht="15">
      <c r="A111" s="96"/>
      <c r="B111" s="96"/>
      <c r="C111" s="96"/>
      <c r="D111" s="96"/>
      <c r="E111" s="96"/>
      <c r="F111" s="96"/>
      <c r="G111" s="96"/>
      <c r="H111" s="96"/>
    </row>
    <row r="112" spans="1:8" s="10" customFormat="1" ht="15">
      <c r="A112" s="96"/>
      <c r="B112" s="96"/>
      <c r="C112" s="96"/>
      <c r="D112" s="96"/>
      <c r="E112" s="96"/>
      <c r="F112" s="96"/>
      <c r="G112" s="96"/>
      <c r="H112" s="96"/>
    </row>
    <row r="113" spans="1:8" s="10" customFormat="1" ht="15">
      <c r="A113" s="96"/>
      <c r="B113" s="96"/>
      <c r="C113" s="96"/>
      <c r="D113" s="96"/>
      <c r="E113" s="96"/>
      <c r="F113" s="96"/>
      <c r="G113" s="96"/>
      <c r="H113" s="96"/>
    </row>
    <row r="114" spans="1:8" s="10" customFormat="1" ht="15">
      <c r="A114" s="96"/>
      <c r="B114" s="96"/>
      <c r="C114" s="96"/>
      <c r="D114" s="96"/>
      <c r="E114" s="96"/>
      <c r="F114" s="96"/>
      <c r="G114" s="96"/>
      <c r="H114" s="96"/>
    </row>
    <row r="115" spans="1:8" s="10" customFormat="1" ht="15">
      <c r="A115" s="96"/>
      <c r="B115" s="96"/>
      <c r="C115" s="96"/>
      <c r="D115" s="96"/>
      <c r="E115" s="96"/>
      <c r="F115" s="96"/>
      <c r="G115" s="96"/>
      <c r="H115" s="96"/>
    </row>
    <row r="116" spans="1:8" s="10" customFormat="1" ht="15">
      <c r="A116" s="96"/>
      <c r="B116" s="96"/>
      <c r="C116" s="96"/>
      <c r="D116" s="96"/>
      <c r="E116" s="96"/>
      <c r="F116" s="96"/>
      <c r="G116" s="96"/>
      <c r="H116" s="96"/>
    </row>
    <row r="117" spans="1:8" s="10" customFormat="1" ht="15">
      <c r="A117" s="96"/>
      <c r="B117" s="96"/>
      <c r="C117" s="96"/>
      <c r="D117" s="96"/>
      <c r="E117" s="96"/>
      <c r="F117" s="96"/>
      <c r="G117" s="96"/>
      <c r="H117" s="96"/>
    </row>
    <row r="118" spans="1:8" s="10" customFormat="1" ht="15">
      <c r="A118" s="96"/>
      <c r="B118" s="96"/>
      <c r="C118" s="96"/>
      <c r="D118" s="96"/>
      <c r="E118" s="96"/>
      <c r="F118" s="96"/>
      <c r="G118" s="96"/>
      <c r="H118" s="96"/>
    </row>
    <row r="119" spans="1:8" s="10" customFormat="1" ht="15">
      <c r="A119" s="96"/>
      <c r="B119" s="96"/>
      <c r="C119" s="96"/>
      <c r="D119" s="96"/>
      <c r="E119" s="96"/>
      <c r="F119" s="96"/>
      <c r="G119" s="96"/>
      <c r="H119" s="96"/>
    </row>
    <row r="120" spans="1:8" s="10" customFormat="1" ht="15">
      <c r="A120" s="96"/>
      <c r="B120" s="96"/>
      <c r="C120" s="96"/>
      <c r="D120" s="96"/>
      <c r="E120" s="96"/>
      <c r="F120" s="96"/>
      <c r="G120" s="96"/>
      <c r="H120" s="96"/>
    </row>
    <row r="121" spans="1:8" s="10" customFormat="1" ht="15">
      <c r="A121" s="96"/>
      <c r="B121" s="96"/>
      <c r="C121" s="96"/>
      <c r="D121" s="96"/>
      <c r="E121" s="96"/>
      <c r="F121" s="96"/>
      <c r="G121" s="96"/>
      <c r="H121" s="96"/>
    </row>
    <row r="122" spans="1:8" s="10" customFormat="1" ht="15">
      <c r="A122" s="96"/>
      <c r="B122" s="96"/>
      <c r="C122" s="96"/>
      <c r="D122" s="96"/>
      <c r="E122" s="96"/>
      <c r="F122" s="96"/>
      <c r="G122" s="96"/>
      <c r="H122" s="96"/>
    </row>
    <row r="123" spans="1:8" s="10" customFormat="1" ht="15">
      <c r="A123" s="96"/>
      <c r="B123" s="96"/>
      <c r="C123" s="96"/>
      <c r="D123" s="96"/>
      <c r="E123" s="96"/>
      <c r="F123" s="96"/>
      <c r="G123" s="96"/>
      <c r="H123" s="96"/>
    </row>
    <row r="124" spans="1:8" s="10" customFormat="1" ht="15">
      <c r="A124" s="96"/>
      <c r="B124" s="96"/>
      <c r="C124" s="96"/>
      <c r="D124" s="96"/>
      <c r="E124" s="96"/>
      <c r="F124" s="96"/>
      <c r="G124" s="96"/>
      <c r="H124" s="96"/>
    </row>
    <row r="125" spans="1:8" s="10" customFormat="1" ht="15">
      <c r="A125" s="96"/>
      <c r="B125" s="96"/>
      <c r="C125" s="96"/>
      <c r="D125" s="96"/>
      <c r="E125" s="96"/>
      <c r="F125" s="96"/>
      <c r="G125" s="96"/>
      <c r="H125" s="96"/>
    </row>
    <row r="126" spans="1:8" s="10" customFormat="1" ht="15">
      <c r="A126" s="96"/>
      <c r="B126" s="96"/>
      <c r="C126" s="96"/>
      <c r="D126" s="96"/>
      <c r="E126" s="96"/>
      <c r="F126" s="96"/>
      <c r="G126" s="96"/>
      <c r="H126" s="96"/>
    </row>
    <row r="127" spans="1:8" s="10" customFormat="1" ht="15">
      <c r="A127" s="96"/>
      <c r="B127" s="96"/>
      <c r="C127" s="96"/>
      <c r="D127" s="96"/>
      <c r="E127" s="96"/>
      <c r="F127" s="96"/>
      <c r="G127" s="96"/>
      <c r="H127" s="96"/>
    </row>
    <row r="128" spans="1:8" s="10" customFormat="1" ht="15">
      <c r="A128" s="96"/>
      <c r="B128" s="96"/>
      <c r="C128" s="96"/>
      <c r="D128" s="96"/>
      <c r="E128" s="96"/>
      <c r="F128" s="96"/>
      <c r="G128" s="96"/>
      <c r="H128" s="96"/>
    </row>
    <row r="129" spans="1:8" s="10" customFormat="1" ht="15">
      <c r="A129" s="96"/>
      <c r="B129" s="96"/>
      <c r="C129" s="96"/>
      <c r="D129" s="96"/>
      <c r="E129" s="96"/>
      <c r="F129" s="96"/>
      <c r="G129" s="96"/>
      <c r="H129" s="96"/>
    </row>
    <row r="130" spans="1:8" s="10" customFormat="1" ht="15">
      <c r="A130" s="96"/>
      <c r="B130" s="96"/>
      <c r="C130" s="96"/>
      <c r="D130" s="96"/>
      <c r="E130" s="96"/>
      <c r="F130" s="96"/>
      <c r="G130" s="96"/>
      <c r="H130" s="96"/>
    </row>
    <row r="131" spans="1:8" s="10" customFormat="1" ht="15">
      <c r="A131" s="96"/>
      <c r="B131" s="96"/>
      <c r="C131" s="96"/>
      <c r="D131" s="96"/>
      <c r="E131" s="96"/>
      <c r="F131" s="96"/>
      <c r="G131" s="96"/>
      <c r="H131" s="96"/>
    </row>
    <row r="132" spans="1:8" s="10" customFormat="1" ht="15">
      <c r="A132" s="96"/>
      <c r="B132" s="96"/>
      <c r="C132" s="96"/>
      <c r="D132" s="96"/>
      <c r="E132" s="96"/>
      <c r="F132" s="96"/>
      <c r="G132" s="96"/>
      <c r="H132" s="96"/>
    </row>
    <row r="133" spans="1:8" s="10" customFormat="1" ht="15">
      <c r="A133" s="96"/>
      <c r="B133" s="96"/>
      <c r="C133" s="96"/>
      <c r="D133" s="96"/>
      <c r="E133" s="96"/>
      <c r="F133" s="96"/>
      <c r="G133" s="96"/>
      <c r="H133" s="96"/>
    </row>
    <row r="134" spans="1:8" s="10" customFormat="1" ht="15">
      <c r="A134" s="96"/>
      <c r="B134" s="96"/>
      <c r="C134" s="96"/>
      <c r="D134" s="96"/>
      <c r="E134" s="96"/>
      <c r="F134" s="96"/>
      <c r="G134" s="96"/>
      <c r="H134" s="96"/>
    </row>
    <row r="135" spans="1:8" s="10" customFormat="1" ht="15">
      <c r="A135" s="96"/>
      <c r="B135" s="96"/>
      <c r="C135" s="96"/>
      <c r="D135" s="96"/>
      <c r="E135" s="96"/>
      <c r="F135" s="96"/>
      <c r="G135" s="96"/>
      <c r="H135" s="96"/>
    </row>
    <row r="136" spans="1:8" s="10" customFormat="1" ht="15">
      <c r="A136" s="96"/>
      <c r="B136" s="96"/>
      <c r="C136" s="96"/>
      <c r="D136" s="96"/>
      <c r="E136" s="96"/>
      <c r="F136" s="96"/>
      <c r="G136" s="96"/>
      <c r="H136" s="96"/>
    </row>
    <row r="137" spans="1:8" s="10" customFormat="1" ht="15">
      <c r="A137" s="96"/>
      <c r="B137" s="96"/>
      <c r="C137" s="96"/>
      <c r="D137" s="96"/>
      <c r="E137" s="96"/>
      <c r="F137" s="96"/>
      <c r="G137" s="96"/>
      <c r="H137" s="96"/>
    </row>
    <row r="138" spans="1:8" s="10" customFormat="1" ht="15">
      <c r="A138" s="96"/>
      <c r="B138" s="96"/>
      <c r="C138" s="96"/>
      <c r="D138" s="96"/>
      <c r="E138" s="96"/>
      <c r="F138" s="96"/>
      <c r="G138" s="96"/>
      <c r="H138" s="96"/>
    </row>
    <row r="139" spans="1:8" s="10" customFormat="1" ht="15">
      <c r="A139" s="96"/>
      <c r="B139" s="96"/>
      <c r="C139" s="96"/>
      <c r="D139" s="96"/>
      <c r="E139" s="96"/>
      <c r="F139" s="96"/>
      <c r="G139" s="96"/>
      <c r="H139" s="96"/>
    </row>
    <row r="140" spans="1:8" s="10" customFormat="1" ht="15">
      <c r="A140" s="96"/>
      <c r="B140" s="96"/>
      <c r="C140" s="96"/>
      <c r="D140" s="96"/>
      <c r="E140" s="96"/>
      <c r="F140" s="96"/>
      <c r="G140" s="96"/>
      <c r="H140" s="96"/>
    </row>
    <row r="141" spans="1:8" s="10" customFormat="1" ht="15">
      <c r="A141" s="96"/>
      <c r="B141" s="96"/>
      <c r="C141" s="96"/>
      <c r="D141" s="96"/>
      <c r="E141" s="96"/>
      <c r="F141" s="96"/>
      <c r="G141" s="96"/>
      <c r="H141" s="96"/>
    </row>
    <row r="142" spans="1:8" s="10" customFormat="1" ht="15">
      <c r="A142" s="96"/>
      <c r="B142" s="96"/>
      <c r="C142" s="96"/>
      <c r="D142" s="96"/>
      <c r="E142" s="96"/>
      <c r="F142" s="96"/>
      <c r="G142" s="96"/>
      <c r="H142" s="96"/>
    </row>
    <row r="143" spans="1:8" s="10" customFormat="1" ht="15">
      <c r="A143" s="96"/>
      <c r="B143" s="96"/>
      <c r="C143" s="96"/>
      <c r="D143" s="96"/>
      <c r="E143" s="96"/>
      <c r="F143" s="96"/>
      <c r="G143" s="96"/>
      <c r="H143" s="96"/>
    </row>
    <row r="144" spans="1:8" s="10" customFormat="1" ht="15">
      <c r="A144" s="96"/>
      <c r="B144" s="96"/>
      <c r="C144" s="96"/>
      <c r="D144" s="96"/>
      <c r="E144" s="96"/>
      <c r="F144" s="96"/>
      <c r="G144" s="96"/>
      <c r="H144" s="96"/>
    </row>
    <row r="145" spans="1:8" s="10" customFormat="1" ht="15">
      <c r="A145" s="96"/>
      <c r="B145" s="96"/>
      <c r="C145" s="96"/>
      <c r="D145" s="96"/>
      <c r="E145" s="96"/>
      <c r="F145" s="96"/>
      <c r="G145" s="96"/>
      <c r="H145" s="96"/>
    </row>
    <row r="146" spans="1:8" s="10" customFormat="1" ht="15">
      <c r="A146" s="96"/>
      <c r="B146" s="96"/>
      <c r="C146" s="96"/>
      <c r="D146" s="96"/>
      <c r="E146" s="96"/>
      <c r="F146" s="96"/>
      <c r="G146" s="96"/>
      <c r="H146" s="96"/>
    </row>
    <row r="147" spans="1:8" s="10" customFormat="1" ht="15">
      <c r="A147" s="96"/>
      <c r="B147" s="96"/>
      <c r="C147" s="96"/>
      <c r="D147" s="96"/>
      <c r="E147" s="96"/>
      <c r="F147" s="96"/>
      <c r="G147" s="96"/>
      <c r="H147" s="96"/>
    </row>
    <row r="148" spans="1:8" s="10" customFormat="1" ht="15">
      <c r="A148" s="96"/>
      <c r="B148" s="96"/>
      <c r="C148" s="96"/>
      <c r="D148" s="96"/>
      <c r="E148" s="96"/>
      <c r="F148" s="96"/>
      <c r="G148" s="96"/>
      <c r="H148" s="96"/>
    </row>
    <row r="149" spans="1:8" s="10" customFormat="1" ht="15">
      <c r="A149" s="96"/>
      <c r="B149" s="96"/>
      <c r="C149" s="96"/>
      <c r="D149" s="96"/>
      <c r="E149" s="96"/>
      <c r="F149" s="96"/>
      <c r="G149" s="96"/>
      <c r="H149" s="96"/>
    </row>
    <row r="150" spans="1:8" s="10" customFormat="1" ht="15">
      <c r="A150" s="96"/>
      <c r="B150" s="96"/>
      <c r="C150" s="96"/>
      <c r="D150" s="96"/>
      <c r="E150" s="96"/>
      <c r="F150" s="96"/>
      <c r="G150" s="96"/>
      <c r="H150" s="96"/>
    </row>
    <row r="151" spans="1:8" s="10" customFormat="1" ht="15">
      <c r="A151" s="96"/>
      <c r="B151" s="96"/>
      <c r="C151" s="96"/>
      <c r="D151" s="96"/>
      <c r="E151" s="96"/>
      <c r="F151" s="96"/>
      <c r="G151" s="96"/>
      <c r="H151" s="96"/>
    </row>
    <row r="152" spans="1:8" s="10" customFormat="1" ht="15">
      <c r="A152" s="96"/>
      <c r="B152" s="96"/>
      <c r="C152" s="96"/>
      <c r="D152" s="96"/>
      <c r="E152" s="96"/>
      <c r="F152" s="96"/>
      <c r="G152" s="96"/>
      <c r="H152" s="96"/>
    </row>
    <row r="153" spans="1:8" s="10" customFormat="1" ht="15">
      <c r="A153" s="96"/>
      <c r="B153" s="96"/>
      <c r="C153" s="96"/>
      <c r="D153" s="96"/>
      <c r="E153" s="96"/>
      <c r="F153" s="96"/>
      <c r="G153" s="96"/>
      <c r="H153" s="96"/>
    </row>
    <row r="154" spans="1:8" s="10" customFormat="1" ht="15">
      <c r="A154" s="96"/>
      <c r="B154" s="96"/>
      <c r="C154" s="96"/>
      <c r="D154" s="96"/>
      <c r="E154" s="96"/>
      <c r="F154" s="96"/>
      <c r="G154" s="96"/>
      <c r="H154" s="96"/>
    </row>
    <row r="155" spans="1:8" s="10" customFormat="1" ht="15">
      <c r="A155" s="96"/>
      <c r="B155" s="96"/>
      <c r="C155" s="96"/>
      <c r="D155" s="96"/>
      <c r="E155" s="96"/>
      <c r="F155" s="96"/>
      <c r="G155" s="96"/>
      <c r="H155" s="96"/>
    </row>
    <row r="156" spans="1:8" s="10" customFormat="1" ht="15">
      <c r="A156" s="96"/>
      <c r="B156" s="96"/>
      <c r="C156" s="96"/>
      <c r="D156" s="96"/>
      <c r="E156" s="96"/>
      <c r="F156" s="96"/>
      <c r="G156" s="96"/>
      <c r="H156" s="96"/>
    </row>
    <row r="157" spans="1:8" s="10" customFormat="1" ht="15">
      <c r="A157" s="96"/>
      <c r="B157" s="96"/>
      <c r="C157" s="96"/>
      <c r="D157" s="96"/>
      <c r="E157" s="96"/>
      <c r="F157" s="96"/>
      <c r="G157" s="96"/>
      <c r="H157" s="96"/>
    </row>
    <row r="158" spans="1:8" s="10" customFormat="1" ht="15">
      <c r="A158" s="96"/>
      <c r="B158" s="96"/>
      <c r="C158" s="96"/>
      <c r="D158" s="96"/>
      <c r="E158" s="96"/>
      <c r="F158" s="96"/>
      <c r="G158" s="96"/>
      <c r="H158" s="96"/>
    </row>
    <row r="159" spans="1:8" s="10" customFormat="1" ht="15">
      <c r="A159" s="96"/>
      <c r="B159" s="96"/>
      <c r="C159" s="96"/>
      <c r="D159" s="96"/>
      <c r="E159" s="96"/>
      <c r="F159" s="96"/>
      <c r="G159" s="96"/>
      <c r="H159" s="96"/>
    </row>
    <row r="160" spans="1:8" s="10" customFormat="1" ht="15">
      <c r="A160" s="96"/>
      <c r="B160" s="96"/>
      <c r="C160" s="96"/>
      <c r="D160" s="96"/>
      <c r="E160" s="96"/>
      <c r="F160" s="96"/>
      <c r="G160" s="96"/>
      <c r="H160" s="96"/>
    </row>
    <row r="161" spans="1:8" s="10" customFormat="1" ht="15">
      <c r="A161" s="96"/>
      <c r="B161" s="96"/>
      <c r="C161" s="96"/>
      <c r="D161" s="96"/>
      <c r="E161" s="96"/>
      <c r="F161" s="96"/>
      <c r="G161" s="96"/>
      <c r="H161" s="96"/>
    </row>
    <row r="162" spans="1:8" s="10" customFormat="1" ht="15">
      <c r="A162" s="96"/>
      <c r="B162" s="96"/>
      <c r="C162" s="96"/>
      <c r="D162" s="96"/>
      <c r="E162" s="96"/>
      <c r="F162" s="96"/>
      <c r="G162" s="96"/>
      <c r="H162" s="96"/>
    </row>
    <row r="163" spans="1:8" s="10" customFormat="1" ht="15">
      <c r="A163" s="96"/>
      <c r="B163" s="96"/>
      <c r="C163" s="96"/>
      <c r="D163" s="96"/>
      <c r="E163" s="96"/>
      <c r="F163" s="96"/>
      <c r="G163" s="96"/>
      <c r="H163" s="96"/>
    </row>
    <row r="164" spans="1:8" s="10" customFormat="1" ht="15">
      <c r="A164" s="96"/>
      <c r="B164" s="96"/>
      <c r="C164" s="96"/>
      <c r="D164" s="96"/>
      <c r="E164" s="96"/>
      <c r="F164" s="96"/>
      <c r="G164" s="96"/>
      <c r="H164" s="96"/>
    </row>
    <row r="165" spans="1:8" s="10" customFormat="1" ht="15">
      <c r="A165" s="96"/>
      <c r="B165" s="96"/>
      <c r="C165" s="96"/>
      <c r="D165" s="96"/>
      <c r="E165" s="96"/>
      <c r="F165" s="96"/>
      <c r="G165" s="96"/>
      <c r="H165" s="96"/>
    </row>
    <row r="166" spans="1:8" s="10" customFormat="1" ht="15">
      <c r="A166" s="96"/>
      <c r="B166" s="96"/>
      <c r="C166" s="96"/>
      <c r="D166" s="96"/>
      <c r="E166" s="96"/>
      <c r="F166" s="96"/>
      <c r="G166" s="96"/>
      <c r="H166" s="96"/>
    </row>
    <row r="167" spans="1:8" s="10" customFormat="1" ht="15">
      <c r="A167" s="96"/>
      <c r="B167" s="96"/>
      <c r="C167" s="96"/>
      <c r="D167" s="96"/>
      <c r="E167" s="96"/>
      <c r="F167" s="96"/>
      <c r="G167" s="96"/>
      <c r="H167" s="96"/>
    </row>
    <row r="168" spans="1:8" s="10" customFormat="1" ht="15">
      <c r="A168" s="96"/>
      <c r="B168" s="96"/>
      <c r="C168" s="96"/>
      <c r="D168" s="96"/>
      <c r="E168" s="96"/>
      <c r="F168" s="96"/>
      <c r="G168" s="96"/>
      <c r="H168" s="96"/>
    </row>
    <row r="169" spans="1:8" s="10" customFormat="1" ht="15">
      <c r="A169" s="96"/>
      <c r="B169" s="96"/>
      <c r="C169" s="96"/>
      <c r="D169" s="96"/>
      <c r="E169" s="96"/>
      <c r="F169" s="96"/>
      <c r="G169" s="96"/>
      <c r="H169" s="96"/>
    </row>
    <row r="170" spans="1:8" s="10" customFormat="1" ht="15">
      <c r="A170" s="96"/>
      <c r="B170" s="96"/>
      <c r="C170" s="96"/>
      <c r="D170" s="96"/>
      <c r="E170" s="96"/>
      <c r="F170" s="96"/>
      <c r="G170" s="96"/>
      <c r="H170" s="96"/>
    </row>
    <row r="171" spans="1:8" s="10" customFormat="1" ht="15">
      <c r="A171" s="96"/>
      <c r="B171" s="96"/>
      <c r="C171" s="96"/>
      <c r="D171" s="96"/>
      <c r="E171" s="96"/>
      <c r="F171" s="96"/>
      <c r="G171" s="96"/>
      <c r="H171" s="96"/>
    </row>
    <row r="172" spans="1:8" s="10" customFormat="1" ht="15">
      <c r="A172" s="96"/>
      <c r="B172" s="96"/>
      <c r="C172" s="96"/>
      <c r="D172" s="96"/>
      <c r="E172" s="96"/>
      <c r="F172" s="96"/>
      <c r="G172" s="96"/>
      <c r="H172" s="96"/>
    </row>
    <row r="173" spans="1:8" s="10" customFormat="1" ht="15">
      <c r="A173" s="96"/>
      <c r="B173" s="96"/>
      <c r="C173" s="96"/>
      <c r="D173" s="96"/>
      <c r="E173" s="96"/>
      <c r="F173" s="96"/>
      <c r="G173" s="96"/>
      <c r="H173" s="96"/>
    </row>
    <row r="174" spans="1:8" s="10" customFormat="1" ht="15">
      <c r="A174" s="96"/>
      <c r="B174" s="96"/>
      <c r="C174" s="96"/>
      <c r="D174" s="96"/>
      <c r="E174" s="96"/>
      <c r="F174" s="96"/>
      <c r="G174" s="96"/>
      <c r="H174" s="96"/>
    </row>
    <row r="175" spans="1:8" s="10" customFormat="1" ht="15">
      <c r="A175" s="96"/>
      <c r="B175" s="96"/>
      <c r="C175" s="96"/>
      <c r="D175" s="96"/>
      <c r="E175" s="96"/>
      <c r="F175" s="96"/>
      <c r="G175" s="96"/>
      <c r="H175" s="96"/>
    </row>
    <row r="176" spans="1:8" s="10" customFormat="1" ht="15">
      <c r="A176" s="96"/>
      <c r="B176" s="96"/>
      <c r="C176" s="96"/>
      <c r="D176" s="96"/>
      <c r="E176" s="96"/>
      <c r="F176" s="96"/>
      <c r="G176" s="96"/>
      <c r="H176" s="96"/>
    </row>
    <row r="177" spans="1:8" s="10" customFormat="1" ht="15">
      <c r="A177" s="96"/>
      <c r="B177" s="96"/>
      <c r="C177" s="96"/>
      <c r="D177" s="96"/>
      <c r="E177" s="96"/>
      <c r="F177" s="96"/>
      <c r="G177" s="96"/>
      <c r="H177" s="96"/>
    </row>
    <row r="178" spans="1:8" s="10" customFormat="1" ht="15">
      <c r="A178" s="96"/>
      <c r="B178" s="96"/>
      <c r="C178" s="96"/>
      <c r="D178" s="96"/>
      <c r="E178" s="96"/>
      <c r="F178" s="96"/>
      <c r="G178" s="96"/>
      <c r="H178" s="96"/>
    </row>
    <row r="179" spans="1:8" s="10" customFormat="1" ht="15">
      <c r="A179" s="96"/>
      <c r="B179" s="96"/>
      <c r="C179" s="96"/>
      <c r="D179" s="96"/>
      <c r="E179" s="96"/>
      <c r="F179" s="96"/>
      <c r="G179" s="96"/>
      <c r="H179" s="96"/>
    </row>
    <row r="180" spans="1:8" s="10" customFormat="1" ht="15">
      <c r="A180" s="96"/>
      <c r="B180" s="96"/>
      <c r="C180" s="96"/>
      <c r="D180" s="96"/>
      <c r="E180" s="96"/>
      <c r="F180" s="96"/>
      <c r="G180" s="96"/>
      <c r="H180" s="96"/>
    </row>
    <row r="181" spans="1:8" s="10" customFormat="1" ht="15">
      <c r="A181" s="96"/>
      <c r="B181" s="96"/>
      <c r="C181" s="96"/>
      <c r="D181" s="96"/>
      <c r="E181" s="96"/>
      <c r="F181" s="96"/>
      <c r="G181" s="96"/>
      <c r="H181" s="96"/>
    </row>
    <row r="182" spans="1:8" s="10" customFormat="1" ht="15">
      <c r="A182" s="96"/>
      <c r="B182" s="96"/>
      <c r="C182" s="96"/>
      <c r="D182" s="96"/>
      <c r="E182" s="96"/>
      <c r="F182" s="96"/>
      <c r="G182" s="96"/>
      <c r="H182" s="96"/>
    </row>
    <row r="183" spans="1:8" s="10" customFormat="1" ht="15">
      <c r="A183" s="96"/>
      <c r="B183" s="96"/>
      <c r="C183" s="96"/>
      <c r="D183" s="96"/>
      <c r="E183" s="96"/>
      <c r="F183" s="96"/>
      <c r="G183" s="96"/>
      <c r="H183" s="96"/>
    </row>
    <row r="184" spans="1:8" s="10" customFormat="1" ht="15">
      <c r="A184" s="96"/>
      <c r="B184" s="96"/>
      <c r="C184" s="96"/>
      <c r="D184" s="96"/>
      <c r="E184" s="96"/>
      <c r="F184" s="96"/>
      <c r="G184" s="96"/>
      <c r="H184" s="96"/>
    </row>
    <row r="185" spans="1:8" s="10" customFormat="1" ht="15">
      <c r="A185" s="96"/>
      <c r="B185" s="96"/>
      <c r="C185" s="96"/>
      <c r="D185" s="96"/>
      <c r="E185" s="96"/>
      <c r="F185" s="96"/>
      <c r="G185" s="96"/>
      <c r="H185" s="96"/>
    </row>
    <row r="186" spans="1:8" s="10" customFormat="1" ht="15">
      <c r="A186" s="96"/>
      <c r="B186" s="96"/>
      <c r="C186" s="96"/>
      <c r="D186" s="96"/>
      <c r="E186" s="96"/>
      <c r="F186" s="96"/>
      <c r="G186" s="96"/>
      <c r="H186" s="96"/>
    </row>
    <row r="187" spans="1:8" s="10" customFormat="1" ht="15">
      <c r="A187" s="96"/>
      <c r="B187" s="96"/>
      <c r="C187" s="96"/>
      <c r="D187" s="96"/>
      <c r="E187" s="96"/>
      <c r="F187" s="96"/>
      <c r="G187" s="96"/>
      <c r="H187" s="96"/>
    </row>
    <row r="188" spans="1:8" s="10" customFormat="1" ht="15">
      <c r="A188" s="96"/>
      <c r="B188" s="96"/>
      <c r="C188" s="96"/>
      <c r="D188" s="96"/>
      <c r="E188" s="96"/>
      <c r="F188" s="96"/>
      <c r="G188" s="96"/>
      <c r="H188" s="96"/>
    </row>
    <row r="189" spans="1:8" s="10" customFormat="1" ht="15">
      <c r="A189" s="96"/>
      <c r="B189" s="96"/>
      <c r="C189" s="96"/>
      <c r="D189" s="96"/>
      <c r="E189" s="96"/>
      <c r="F189" s="96"/>
      <c r="G189" s="96"/>
      <c r="H189" s="96"/>
    </row>
    <row r="190" spans="1:8" s="10" customFormat="1" ht="15">
      <c r="A190" s="96"/>
      <c r="B190" s="96"/>
      <c r="C190" s="96"/>
      <c r="D190" s="96"/>
      <c r="E190" s="96"/>
      <c r="F190" s="96"/>
      <c r="G190" s="96"/>
      <c r="H190" s="96"/>
    </row>
    <row r="191" spans="1:8" s="10" customFormat="1" ht="15">
      <c r="A191" s="96"/>
      <c r="B191" s="96"/>
      <c r="C191" s="96"/>
      <c r="D191" s="96"/>
      <c r="E191" s="96"/>
      <c r="F191" s="96"/>
      <c r="G191" s="96"/>
      <c r="H191" s="96"/>
    </row>
    <row r="192" spans="1:8" s="10" customFormat="1" ht="15">
      <c r="A192" s="96"/>
      <c r="B192" s="96"/>
      <c r="C192" s="96"/>
      <c r="D192" s="96"/>
      <c r="E192" s="96"/>
      <c r="F192" s="96"/>
      <c r="G192" s="96"/>
      <c r="H192" s="96"/>
    </row>
    <row r="193" spans="1:8" s="10" customFormat="1" ht="15">
      <c r="A193" s="96"/>
      <c r="B193" s="96"/>
      <c r="C193" s="96"/>
      <c r="D193" s="96"/>
      <c r="E193" s="96"/>
      <c r="F193" s="96"/>
      <c r="G193" s="96"/>
      <c r="H193" s="96"/>
    </row>
    <row r="194" spans="1:8" s="10" customFormat="1" ht="15">
      <c r="A194" s="96"/>
      <c r="B194" s="96"/>
      <c r="C194" s="96"/>
      <c r="D194" s="96"/>
      <c r="E194" s="96"/>
      <c r="F194" s="96"/>
      <c r="G194" s="96"/>
      <c r="H194" s="96"/>
    </row>
    <row r="195" spans="1:8" s="10" customFormat="1" ht="15">
      <c r="A195" s="96"/>
      <c r="B195" s="96"/>
      <c r="C195" s="96"/>
      <c r="D195" s="96"/>
      <c r="E195" s="96"/>
      <c r="F195" s="96"/>
      <c r="G195" s="96"/>
      <c r="H195" s="96"/>
    </row>
    <row r="196" spans="1:8" s="10" customFormat="1" ht="15">
      <c r="A196" s="96"/>
      <c r="B196" s="96"/>
      <c r="C196" s="96"/>
      <c r="D196" s="96"/>
      <c r="E196" s="96"/>
      <c r="F196" s="96"/>
      <c r="G196" s="96"/>
      <c r="H196" s="96"/>
    </row>
    <row r="197" spans="1:8" s="10" customFormat="1" ht="15">
      <c r="A197" s="96"/>
      <c r="B197" s="96"/>
      <c r="C197" s="96"/>
      <c r="D197" s="96"/>
      <c r="E197" s="96"/>
      <c r="F197" s="96"/>
      <c r="G197" s="96"/>
      <c r="H197" s="96"/>
    </row>
    <row r="198" spans="1:8" s="10" customFormat="1" ht="15">
      <c r="A198" s="96"/>
      <c r="B198" s="96"/>
      <c r="C198" s="96"/>
      <c r="D198" s="96"/>
      <c r="E198" s="96"/>
      <c r="F198" s="96"/>
      <c r="G198" s="96"/>
      <c r="H198" s="96"/>
    </row>
    <row r="199" spans="1:8" s="10" customFormat="1" ht="15">
      <c r="A199" s="96"/>
      <c r="B199" s="96"/>
      <c r="C199" s="96"/>
      <c r="D199" s="96"/>
      <c r="E199" s="96"/>
      <c r="F199" s="96"/>
      <c r="G199" s="96"/>
      <c r="H199" s="96"/>
    </row>
    <row r="200" spans="1:8" s="10" customFormat="1" ht="15">
      <c r="A200" s="96"/>
      <c r="B200" s="96"/>
      <c r="C200" s="96"/>
      <c r="D200" s="96"/>
      <c r="E200" s="96"/>
      <c r="F200" s="96"/>
      <c r="G200" s="96"/>
      <c r="H200" s="96"/>
    </row>
    <row r="201" spans="1:8" s="10" customFormat="1" ht="15">
      <c r="A201" s="96"/>
      <c r="B201" s="96"/>
      <c r="C201" s="96"/>
      <c r="D201" s="96"/>
      <c r="E201" s="96"/>
      <c r="F201" s="96"/>
      <c r="G201" s="96"/>
      <c r="H201" s="96"/>
    </row>
    <row r="202" spans="1:8" s="10" customFormat="1" ht="15">
      <c r="A202" s="96"/>
      <c r="B202" s="96"/>
      <c r="C202" s="96"/>
      <c r="D202" s="96"/>
      <c r="E202" s="96"/>
      <c r="F202" s="96"/>
      <c r="G202" s="96"/>
      <c r="H202" s="96"/>
    </row>
    <row r="203" spans="1:8" s="10" customFormat="1" ht="15">
      <c r="A203" s="96"/>
      <c r="B203" s="96"/>
      <c r="C203" s="96"/>
      <c r="D203" s="96"/>
      <c r="E203" s="96"/>
      <c r="F203" s="96"/>
      <c r="G203" s="96"/>
      <c r="H203" s="96"/>
    </row>
    <row r="204" spans="1:8" s="10" customFormat="1" ht="15">
      <c r="A204" s="96"/>
      <c r="B204" s="96"/>
      <c r="C204" s="96"/>
      <c r="D204" s="96"/>
      <c r="E204" s="96"/>
      <c r="F204" s="96"/>
      <c r="G204" s="96"/>
      <c r="H204" s="96"/>
    </row>
    <row r="205" spans="1:8" s="10" customFormat="1" ht="15">
      <c r="A205" s="96"/>
      <c r="B205" s="96"/>
      <c r="C205" s="96"/>
      <c r="D205" s="96"/>
      <c r="E205" s="96"/>
      <c r="F205" s="96"/>
      <c r="G205" s="96"/>
      <c r="H205" s="96"/>
    </row>
    <row r="206" spans="1:8" s="10" customFormat="1" ht="15">
      <c r="A206" s="96"/>
      <c r="B206" s="96"/>
      <c r="C206" s="96"/>
      <c r="D206" s="96"/>
      <c r="E206" s="96"/>
      <c r="F206" s="96"/>
      <c r="G206" s="96"/>
      <c r="H206" s="96"/>
    </row>
    <row r="207" spans="1:8" s="10" customFormat="1" ht="15">
      <c r="A207" s="96"/>
      <c r="B207" s="96"/>
      <c r="C207" s="96"/>
      <c r="D207" s="96"/>
      <c r="E207" s="96"/>
      <c r="F207" s="96"/>
      <c r="G207" s="96"/>
      <c r="H207" s="96"/>
    </row>
    <row r="208" spans="1:8" s="10" customFormat="1" ht="15">
      <c r="A208" s="96"/>
      <c r="B208" s="96"/>
      <c r="C208" s="96"/>
      <c r="D208" s="96"/>
      <c r="E208" s="96"/>
      <c r="F208" s="96"/>
      <c r="G208" s="96"/>
      <c r="H208" s="96"/>
    </row>
    <row r="209" spans="1:8" s="10" customFormat="1" ht="15">
      <c r="A209" s="96"/>
      <c r="B209" s="96"/>
      <c r="C209" s="96"/>
      <c r="D209" s="96"/>
      <c r="E209" s="96"/>
      <c r="F209" s="96"/>
      <c r="G209" s="96"/>
      <c r="H209" s="96"/>
    </row>
    <row r="210" spans="1:8" s="10" customFormat="1" ht="15">
      <c r="A210" s="96"/>
      <c r="B210" s="96"/>
      <c r="C210" s="96"/>
      <c r="D210" s="96"/>
      <c r="E210" s="96"/>
      <c r="F210" s="96"/>
      <c r="G210" s="96"/>
      <c r="H210" s="96"/>
    </row>
    <row r="211" spans="1:8" s="10" customFormat="1" ht="15">
      <c r="A211" s="96"/>
      <c r="B211" s="96"/>
      <c r="C211" s="96"/>
      <c r="D211" s="96"/>
      <c r="E211" s="96"/>
      <c r="F211" s="96"/>
      <c r="G211" s="96"/>
      <c r="H211" s="96"/>
    </row>
    <row r="212" spans="1:8" s="10" customFormat="1" ht="15">
      <c r="A212" s="96"/>
      <c r="B212" s="96"/>
      <c r="C212" s="96"/>
      <c r="D212" s="96"/>
      <c r="E212" s="96"/>
      <c r="F212" s="96"/>
      <c r="G212" s="96"/>
      <c r="H212" s="96"/>
    </row>
    <row r="213" spans="1:8" s="10" customFormat="1" ht="15">
      <c r="A213" s="96"/>
      <c r="B213" s="96"/>
      <c r="C213" s="96"/>
      <c r="D213" s="96"/>
      <c r="E213" s="96"/>
      <c r="F213" s="96"/>
      <c r="G213" s="96"/>
      <c r="H213" s="96"/>
    </row>
    <row r="214" spans="1:8" s="10" customFormat="1" ht="15">
      <c r="A214" s="96"/>
      <c r="B214" s="96"/>
      <c r="C214" s="96"/>
      <c r="D214" s="96"/>
      <c r="E214" s="96"/>
      <c r="F214" s="96"/>
      <c r="G214" s="96"/>
      <c r="H214" s="96"/>
    </row>
    <row r="215" spans="1:8" s="10" customFormat="1" ht="15">
      <c r="A215" s="96"/>
      <c r="B215" s="96"/>
      <c r="C215" s="96"/>
      <c r="D215" s="96"/>
      <c r="E215" s="96"/>
      <c r="F215" s="96"/>
      <c r="G215" s="96"/>
      <c r="H215" s="96"/>
    </row>
    <row r="216" spans="1:8" s="10" customFormat="1" ht="15">
      <c r="A216" s="96"/>
      <c r="B216" s="96"/>
      <c r="C216" s="96"/>
      <c r="D216" s="96"/>
      <c r="E216" s="96"/>
      <c r="F216" s="96"/>
      <c r="G216" s="96"/>
      <c r="H216" s="96"/>
    </row>
    <row r="217" spans="1:8" s="10" customFormat="1" ht="15">
      <c r="A217" s="96"/>
      <c r="B217" s="96"/>
      <c r="C217" s="96"/>
      <c r="D217" s="96"/>
      <c r="E217" s="96"/>
      <c r="F217" s="96"/>
      <c r="G217" s="96"/>
      <c r="H217" s="96"/>
    </row>
    <row r="218" spans="1:8" s="10" customFormat="1" ht="15">
      <c r="A218" s="96"/>
      <c r="B218" s="96"/>
      <c r="C218" s="96"/>
      <c r="D218" s="96"/>
      <c r="E218" s="96"/>
      <c r="F218" s="96"/>
      <c r="G218" s="96"/>
      <c r="H218" s="96"/>
    </row>
    <row r="219" spans="1:8" s="10" customFormat="1" ht="15">
      <c r="A219" s="96"/>
      <c r="B219" s="96"/>
      <c r="C219" s="96"/>
      <c r="D219" s="96"/>
      <c r="E219" s="96"/>
      <c r="F219" s="96"/>
      <c r="G219" s="96"/>
      <c r="H219" s="96"/>
    </row>
    <row r="220" spans="1:8" s="10" customFormat="1" ht="15">
      <c r="A220" s="96"/>
      <c r="B220" s="96"/>
      <c r="C220" s="96"/>
      <c r="D220" s="96"/>
      <c r="E220" s="96"/>
      <c r="F220" s="96"/>
      <c r="G220" s="96"/>
      <c r="H220" s="96"/>
    </row>
    <row r="221" spans="1:8" s="10" customFormat="1" ht="15">
      <c r="A221" s="96"/>
      <c r="B221" s="96"/>
      <c r="C221" s="96"/>
      <c r="D221" s="96"/>
      <c r="E221" s="96"/>
      <c r="F221" s="96"/>
      <c r="G221" s="96"/>
      <c r="H221" s="96"/>
    </row>
    <row r="222" spans="1:8" s="10" customFormat="1" ht="15">
      <c r="A222" s="96"/>
      <c r="B222" s="96"/>
      <c r="C222" s="96"/>
      <c r="D222" s="96"/>
      <c r="E222" s="96"/>
      <c r="F222" s="96"/>
      <c r="G222" s="96"/>
      <c r="H222" s="96"/>
    </row>
    <row r="223" spans="1:8" s="10" customFormat="1" ht="15">
      <c r="A223" s="96"/>
      <c r="B223" s="96"/>
      <c r="C223" s="96"/>
      <c r="D223" s="96"/>
      <c r="E223" s="96"/>
      <c r="F223" s="96"/>
      <c r="G223" s="96"/>
      <c r="H223" s="96"/>
    </row>
    <row r="224" spans="1:8" s="10" customFormat="1" ht="15">
      <c r="A224" s="96"/>
      <c r="B224" s="96"/>
      <c r="C224" s="96"/>
      <c r="D224" s="96"/>
      <c r="E224" s="96"/>
      <c r="F224" s="96"/>
      <c r="G224" s="96"/>
      <c r="H224" s="96"/>
    </row>
    <row r="225" spans="1:8" s="10" customFormat="1" ht="15">
      <c r="A225" s="96"/>
      <c r="B225" s="96"/>
      <c r="C225" s="96"/>
      <c r="D225" s="96"/>
      <c r="E225" s="96"/>
      <c r="F225" s="96"/>
      <c r="G225" s="96"/>
      <c r="H225" s="96"/>
    </row>
    <row r="226" spans="1:8" s="10" customFormat="1" ht="15">
      <c r="A226" s="96"/>
      <c r="B226" s="96"/>
      <c r="C226" s="96"/>
      <c r="D226" s="96"/>
      <c r="E226" s="96"/>
      <c r="F226" s="96"/>
      <c r="G226" s="96"/>
      <c r="H226" s="96"/>
    </row>
    <row r="227" spans="1:8" s="10" customFormat="1" ht="15">
      <c r="A227" s="96"/>
      <c r="B227" s="96"/>
      <c r="C227" s="96"/>
      <c r="D227" s="96"/>
      <c r="E227" s="96"/>
      <c r="F227" s="96"/>
      <c r="G227" s="96"/>
      <c r="H227" s="96"/>
    </row>
    <row r="228" spans="1:8" s="10" customFormat="1" ht="15">
      <c r="A228" s="96"/>
      <c r="B228" s="96"/>
      <c r="C228" s="96"/>
      <c r="D228" s="96"/>
      <c r="E228" s="96"/>
      <c r="F228" s="96"/>
      <c r="G228" s="96"/>
      <c r="H228" s="96"/>
    </row>
    <row r="229" spans="1:8" s="10" customFormat="1" ht="15">
      <c r="A229" s="96"/>
      <c r="B229" s="96"/>
      <c r="C229" s="96"/>
      <c r="D229" s="96"/>
      <c r="E229" s="96"/>
      <c r="F229" s="96"/>
      <c r="G229" s="96"/>
      <c r="H229" s="96"/>
    </row>
    <row r="230" spans="1:8" s="10" customFormat="1" ht="15">
      <c r="A230" s="96"/>
      <c r="B230" s="96"/>
      <c r="C230" s="96"/>
      <c r="D230" s="96"/>
      <c r="E230" s="96"/>
      <c r="F230" s="96"/>
      <c r="G230" s="96"/>
      <c r="H230" s="96"/>
    </row>
    <row r="231" spans="1:8" s="10" customFormat="1" ht="15">
      <c r="A231" s="96"/>
      <c r="B231" s="96"/>
      <c r="C231" s="96"/>
      <c r="D231" s="96"/>
      <c r="E231" s="96"/>
      <c r="F231" s="96"/>
      <c r="G231" s="96"/>
      <c r="H231" s="96"/>
    </row>
    <row r="232" spans="1:8" s="10" customFormat="1" ht="15">
      <c r="A232" s="96"/>
      <c r="B232" s="96"/>
      <c r="C232" s="96"/>
      <c r="D232" s="96"/>
      <c r="E232" s="96"/>
      <c r="F232" s="96"/>
      <c r="G232" s="96"/>
      <c r="H232" s="96"/>
    </row>
    <row r="233" spans="1:8" s="10" customFormat="1" ht="15">
      <c r="A233" s="96"/>
      <c r="B233" s="96"/>
      <c r="C233" s="96"/>
      <c r="D233" s="96"/>
      <c r="E233" s="96"/>
      <c r="F233" s="96"/>
      <c r="G233" s="96"/>
      <c r="H233" s="96"/>
    </row>
    <row r="234" spans="1:8" s="10" customFormat="1" ht="15">
      <c r="A234" s="96"/>
      <c r="B234" s="96"/>
      <c r="C234" s="96"/>
      <c r="D234" s="96"/>
      <c r="E234" s="96"/>
      <c r="F234" s="96"/>
      <c r="G234" s="96"/>
      <c r="H234" s="96"/>
    </row>
    <row r="235" spans="1:8" s="10" customFormat="1" ht="15">
      <c r="A235" s="96"/>
      <c r="B235" s="96"/>
      <c r="C235" s="96"/>
      <c r="D235" s="96"/>
      <c r="E235" s="96"/>
      <c r="F235" s="96"/>
      <c r="G235" s="96"/>
      <c r="H235" s="96"/>
    </row>
    <row r="236" spans="1:8" s="10" customFormat="1" ht="15">
      <c r="A236" s="96"/>
      <c r="B236" s="96"/>
      <c r="C236" s="96"/>
      <c r="D236" s="96"/>
      <c r="E236" s="96"/>
      <c r="F236" s="96"/>
      <c r="G236" s="96"/>
      <c r="H236" s="96"/>
    </row>
    <row r="237" spans="1:8" s="10" customFormat="1" ht="15">
      <c r="A237" s="96"/>
      <c r="B237" s="96"/>
      <c r="C237" s="96"/>
      <c r="D237" s="96"/>
      <c r="E237" s="96"/>
      <c r="F237" s="96"/>
      <c r="G237" s="96"/>
      <c r="H237" s="96"/>
    </row>
    <row r="238" spans="1:8" s="10" customFormat="1" ht="15">
      <c r="A238" s="96"/>
      <c r="B238" s="96"/>
      <c r="C238" s="96"/>
      <c r="D238" s="96"/>
      <c r="E238" s="96"/>
      <c r="F238" s="96"/>
      <c r="G238" s="96"/>
      <c r="H238" s="96"/>
    </row>
    <row r="239" spans="1:8" s="10" customFormat="1" ht="15">
      <c r="A239" s="96"/>
      <c r="B239" s="96"/>
      <c r="C239" s="96"/>
      <c r="D239" s="96"/>
      <c r="E239" s="96"/>
      <c r="F239" s="96"/>
      <c r="G239" s="96"/>
      <c r="H239" s="96"/>
    </row>
    <row r="240" spans="1:8" s="10" customFormat="1" ht="15">
      <c r="A240" s="96"/>
      <c r="B240" s="96"/>
      <c r="C240" s="96"/>
      <c r="D240" s="96"/>
      <c r="E240" s="96"/>
      <c r="F240" s="96"/>
      <c r="G240" s="96"/>
      <c r="H240" s="96"/>
    </row>
    <row r="241" spans="1:8" s="10" customFormat="1" ht="15">
      <c r="A241" s="96"/>
      <c r="B241" s="96"/>
      <c r="C241" s="96"/>
      <c r="D241" s="96"/>
      <c r="E241" s="96"/>
      <c r="F241" s="96"/>
      <c r="G241" s="96"/>
      <c r="H241" s="96"/>
    </row>
    <row r="242" spans="1:8" s="10" customFormat="1" ht="15">
      <c r="A242" s="96"/>
      <c r="B242" s="96"/>
      <c r="C242" s="96"/>
      <c r="D242" s="96"/>
      <c r="E242" s="96"/>
      <c r="F242" s="96"/>
      <c r="G242" s="96"/>
      <c r="H242" s="96"/>
    </row>
    <row r="243" spans="1:8" s="10" customFormat="1" ht="15">
      <c r="A243" s="96"/>
      <c r="B243" s="96"/>
      <c r="C243" s="96"/>
      <c r="D243" s="96"/>
      <c r="E243" s="96"/>
      <c r="F243" s="96"/>
      <c r="G243" s="96"/>
      <c r="H243" s="96"/>
    </row>
    <row r="244" spans="1:8" s="10" customFormat="1" ht="15">
      <c r="A244" s="96"/>
      <c r="B244" s="96"/>
      <c r="C244" s="96"/>
      <c r="D244" s="96"/>
      <c r="E244" s="96"/>
      <c r="F244" s="96"/>
      <c r="G244" s="96"/>
      <c r="H244" s="96"/>
    </row>
    <row r="245" spans="1:8" s="10" customFormat="1" ht="15">
      <c r="A245" s="96"/>
      <c r="B245" s="96"/>
      <c r="C245" s="96"/>
      <c r="D245" s="96"/>
      <c r="E245" s="96"/>
      <c r="F245" s="96"/>
      <c r="G245" s="96"/>
      <c r="H245" s="96"/>
    </row>
    <row r="246" spans="1:8" s="10" customFormat="1" ht="15">
      <c r="A246" s="96"/>
      <c r="B246" s="96"/>
      <c r="C246" s="96"/>
      <c r="D246" s="96"/>
      <c r="E246" s="96"/>
      <c r="F246" s="96"/>
      <c r="G246" s="96"/>
      <c r="H246" s="96"/>
    </row>
    <row r="247" spans="1:8" s="10" customFormat="1" ht="15">
      <c r="A247" s="96"/>
      <c r="B247" s="96"/>
      <c r="C247" s="96"/>
      <c r="D247" s="96"/>
      <c r="E247" s="96"/>
      <c r="F247" s="96"/>
      <c r="G247" s="96"/>
      <c r="H247" s="96"/>
    </row>
    <row r="248" spans="1:8" s="10" customFormat="1" ht="15">
      <c r="A248" s="96"/>
      <c r="B248" s="96"/>
      <c r="C248" s="96"/>
      <c r="D248" s="96"/>
      <c r="E248" s="96"/>
      <c r="F248" s="96"/>
      <c r="G248" s="96"/>
      <c r="H248" s="96"/>
    </row>
    <row r="249" spans="1:8" s="10" customFormat="1" ht="15">
      <c r="A249" s="96"/>
      <c r="B249" s="96"/>
      <c r="C249" s="96"/>
      <c r="D249" s="96"/>
      <c r="E249" s="96"/>
      <c r="F249" s="96"/>
      <c r="G249" s="96"/>
      <c r="H249" s="96"/>
    </row>
    <row r="250" spans="1:8" s="10" customFormat="1" ht="15">
      <c r="A250" s="96"/>
      <c r="B250" s="96"/>
      <c r="C250" s="96"/>
      <c r="D250" s="96"/>
      <c r="E250" s="96"/>
      <c r="F250" s="96"/>
      <c r="G250" s="96"/>
      <c r="H250" s="96"/>
    </row>
    <row r="251" spans="1:8" s="10" customFormat="1" ht="15">
      <c r="A251" s="96"/>
      <c r="B251" s="96"/>
      <c r="C251" s="96"/>
      <c r="D251" s="96"/>
      <c r="E251" s="96"/>
      <c r="F251" s="96"/>
      <c r="G251" s="96"/>
      <c r="H251" s="96"/>
    </row>
    <row r="252" spans="1:8" s="10" customFormat="1" ht="15">
      <c r="A252" s="96"/>
      <c r="B252" s="96"/>
      <c r="C252" s="96"/>
      <c r="D252" s="96"/>
      <c r="E252" s="96"/>
      <c r="F252" s="96"/>
      <c r="G252" s="96"/>
      <c r="H252" s="96"/>
    </row>
    <row r="253" spans="1:8" s="10" customFormat="1" ht="15">
      <c r="A253" s="96"/>
      <c r="B253" s="96"/>
      <c r="C253" s="96"/>
      <c r="D253" s="96"/>
      <c r="E253" s="96"/>
      <c r="F253" s="96"/>
      <c r="G253" s="96"/>
      <c r="H253" s="96"/>
    </row>
    <row r="254" spans="1:8" s="10" customFormat="1" ht="15">
      <c r="A254" s="96"/>
      <c r="B254" s="96"/>
      <c r="C254" s="96"/>
      <c r="D254" s="96"/>
      <c r="E254" s="96"/>
      <c r="F254" s="96"/>
      <c r="G254" s="96"/>
      <c r="H254" s="96"/>
    </row>
    <row r="255" spans="1:8" s="10" customFormat="1" ht="15">
      <c r="A255" s="96"/>
      <c r="B255" s="96"/>
      <c r="C255" s="96"/>
      <c r="D255" s="96"/>
      <c r="E255" s="96"/>
      <c r="F255" s="96"/>
      <c r="G255" s="96"/>
      <c r="H255" s="96"/>
    </row>
    <row r="256" spans="1:8" s="10" customFormat="1" ht="15">
      <c r="A256" s="96"/>
      <c r="B256" s="96"/>
      <c r="C256" s="96"/>
      <c r="D256" s="96"/>
      <c r="E256" s="96"/>
      <c r="F256" s="96"/>
      <c r="G256" s="96"/>
      <c r="H256" s="96"/>
    </row>
    <row r="257" spans="1:8" s="10" customFormat="1" ht="15">
      <c r="A257" s="96"/>
      <c r="B257" s="96"/>
      <c r="C257" s="96"/>
      <c r="D257" s="96"/>
      <c r="E257" s="96"/>
      <c r="F257" s="96"/>
      <c r="G257" s="96"/>
      <c r="H257" s="96"/>
    </row>
    <row r="258" spans="1:8" s="10" customFormat="1" ht="15">
      <c r="A258" s="96"/>
      <c r="B258" s="96"/>
      <c r="C258" s="96"/>
      <c r="D258" s="96"/>
      <c r="E258" s="96"/>
      <c r="F258" s="96"/>
      <c r="G258" s="96"/>
      <c r="H258" s="96"/>
    </row>
    <row r="259" spans="1:8" s="10" customFormat="1" ht="15">
      <c r="A259" s="96"/>
      <c r="B259" s="96"/>
      <c r="C259" s="96"/>
      <c r="D259" s="96"/>
      <c r="E259" s="96"/>
      <c r="F259" s="96"/>
      <c r="G259" s="96"/>
      <c r="H259" s="96"/>
    </row>
    <row r="260" spans="1:8" s="10" customFormat="1" ht="15">
      <c r="A260" s="96"/>
      <c r="B260" s="96"/>
      <c r="C260" s="96"/>
      <c r="D260" s="96"/>
      <c r="E260" s="96"/>
      <c r="F260" s="96"/>
      <c r="G260" s="96"/>
      <c r="H260" s="96"/>
    </row>
    <row r="261" spans="1:8" s="10" customFormat="1" ht="15">
      <c r="A261" s="96"/>
      <c r="B261" s="96"/>
      <c r="C261" s="96"/>
      <c r="D261" s="96"/>
      <c r="E261" s="96"/>
      <c r="F261" s="96"/>
      <c r="G261" s="96"/>
      <c r="H261" s="96"/>
    </row>
    <row r="262" spans="1:8" s="10" customFormat="1" ht="15">
      <c r="A262" s="96"/>
      <c r="B262" s="96"/>
      <c r="C262" s="96"/>
      <c r="D262" s="96"/>
      <c r="E262" s="96"/>
      <c r="F262" s="96"/>
      <c r="G262" s="96"/>
      <c r="H262" s="96"/>
    </row>
    <row r="263" spans="1:8" s="10" customFormat="1" ht="15">
      <c r="A263" s="96"/>
      <c r="B263" s="96"/>
      <c r="C263" s="96"/>
      <c r="D263" s="96"/>
      <c r="E263" s="96"/>
      <c r="F263" s="96"/>
      <c r="G263" s="96"/>
      <c r="H263" s="96"/>
    </row>
    <row r="264" spans="1:8" s="10" customFormat="1" ht="15">
      <c r="A264" s="96"/>
      <c r="B264" s="96"/>
      <c r="C264" s="96"/>
      <c r="D264" s="96"/>
      <c r="E264" s="96"/>
      <c r="F264" s="96"/>
      <c r="G264" s="96"/>
      <c r="H264" s="96"/>
    </row>
    <row r="265" spans="1:8" s="10" customFormat="1" ht="15">
      <c r="A265" s="96"/>
      <c r="B265" s="96"/>
      <c r="C265" s="96"/>
      <c r="D265" s="96"/>
      <c r="E265" s="96"/>
      <c r="F265" s="96"/>
      <c r="G265" s="96"/>
      <c r="H265" s="96"/>
    </row>
    <row r="266" spans="1:8" s="10" customFormat="1" ht="15">
      <c r="A266" s="96"/>
      <c r="B266" s="96"/>
      <c r="C266" s="96"/>
      <c r="D266" s="96"/>
      <c r="E266" s="96"/>
      <c r="F266" s="96"/>
      <c r="G266" s="96"/>
      <c r="H266" s="96"/>
    </row>
    <row r="267" spans="1:8" s="10" customFormat="1" ht="15">
      <c r="A267" s="96"/>
      <c r="B267" s="96"/>
      <c r="C267" s="96"/>
      <c r="D267" s="96"/>
      <c r="E267" s="96"/>
      <c r="F267" s="96"/>
      <c r="G267" s="96"/>
      <c r="H267" s="96"/>
    </row>
    <row r="268" spans="1:8" s="10" customFormat="1" ht="15">
      <c r="A268" s="96"/>
      <c r="B268" s="96"/>
      <c r="C268" s="96"/>
      <c r="D268" s="96"/>
      <c r="E268" s="96"/>
      <c r="F268" s="96"/>
      <c r="G268" s="96"/>
      <c r="H268" s="96"/>
    </row>
    <row r="269" spans="1:8" s="10" customFormat="1" ht="15">
      <c r="A269" s="96"/>
      <c r="B269" s="96"/>
      <c r="C269" s="96"/>
      <c r="D269" s="96"/>
      <c r="E269" s="96"/>
      <c r="F269" s="96"/>
      <c r="G269" s="96"/>
      <c r="H269" s="96"/>
    </row>
    <row r="270" spans="1:8" s="10" customFormat="1" ht="15">
      <c r="A270" s="96"/>
      <c r="B270" s="96"/>
      <c r="C270" s="96"/>
      <c r="D270" s="96"/>
      <c r="E270" s="96"/>
      <c r="F270" s="96"/>
      <c r="G270" s="96"/>
      <c r="H270" s="96"/>
    </row>
    <row r="271" spans="1:8" s="10" customFormat="1" ht="15">
      <c r="A271" s="96"/>
      <c r="B271" s="96"/>
      <c r="C271" s="96"/>
      <c r="D271" s="96"/>
      <c r="E271" s="96"/>
      <c r="F271" s="96"/>
      <c r="G271" s="96"/>
      <c r="H271" s="96"/>
    </row>
    <row r="272" spans="1:8" s="10" customFormat="1" ht="15">
      <c r="A272" s="96"/>
      <c r="B272" s="96"/>
      <c r="C272" s="96"/>
      <c r="D272" s="96"/>
      <c r="E272" s="96"/>
      <c r="F272" s="96"/>
      <c r="G272" s="96"/>
      <c r="H272" s="96"/>
    </row>
    <row r="273" spans="1:8" s="10" customFormat="1" ht="15">
      <c r="A273" s="96"/>
      <c r="B273" s="96"/>
      <c r="C273" s="96"/>
      <c r="D273" s="96"/>
      <c r="E273" s="96"/>
      <c r="F273" s="96"/>
      <c r="G273" s="96"/>
      <c r="H273" s="96"/>
    </row>
    <row r="274" spans="1:8" s="10" customFormat="1" ht="15">
      <c r="A274" s="96"/>
      <c r="B274" s="96"/>
      <c r="C274" s="96"/>
      <c r="D274" s="96"/>
      <c r="E274" s="96"/>
      <c r="F274" s="96"/>
      <c r="G274" s="96"/>
      <c r="H274" s="96"/>
    </row>
    <row r="275" spans="1:8" s="10" customFormat="1" ht="15">
      <c r="A275" s="96"/>
      <c r="B275" s="96"/>
      <c r="C275" s="96"/>
      <c r="D275" s="96"/>
      <c r="E275" s="96"/>
      <c r="F275" s="96"/>
      <c r="G275" s="96"/>
      <c r="H275" s="96"/>
    </row>
    <row r="276" spans="1:8" s="10" customFormat="1" ht="15">
      <c r="A276" s="96"/>
      <c r="B276" s="96"/>
      <c r="C276" s="96"/>
      <c r="D276" s="96"/>
      <c r="E276" s="96"/>
      <c r="F276" s="96"/>
      <c r="G276" s="96"/>
      <c r="H276" s="96"/>
    </row>
    <row r="277" spans="1:8" s="10" customFormat="1" ht="15">
      <c r="A277" s="96"/>
      <c r="B277" s="96"/>
      <c r="C277" s="96"/>
      <c r="D277" s="96"/>
      <c r="E277" s="96"/>
      <c r="F277" s="96"/>
      <c r="G277" s="96"/>
      <c r="H277" s="96"/>
    </row>
    <row r="278" spans="1:8" s="10" customFormat="1" ht="15">
      <c r="A278" s="96"/>
      <c r="B278" s="96"/>
      <c r="C278" s="96"/>
      <c r="D278" s="96"/>
      <c r="E278" s="96"/>
      <c r="F278" s="96"/>
      <c r="G278" s="96"/>
      <c r="H278" s="96"/>
    </row>
    <row r="279" spans="1:8" s="10" customFormat="1" ht="15">
      <c r="A279" s="96"/>
      <c r="B279" s="96"/>
      <c r="C279" s="96"/>
      <c r="D279" s="96"/>
      <c r="E279" s="96"/>
      <c r="F279" s="96"/>
      <c r="G279" s="96"/>
      <c r="H279" s="96"/>
    </row>
    <row r="280" spans="1:8" s="10" customFormat="1" ht="15">
      <c r="A280" s="96"/>
      <c r="B280" s="96"/>
      <c r="C280" s="96"/>
      <c r="D280" s="96"/>
      <c r="E280" s="96"/>
      <c r="F280" s="96"/>
      <c r="G280" s="96"/>
      <c r="H280" s="96"/>
    </row>
    <row r="281" spans="1:8" s="10" customFormat="1" ht="15">
      <c r="A281" s="96"/>
      <c r="B281" s="96"/>
      <c r="C281" s="96"/>
      <c r="D281" s="96"/>
      <c r="E281" s="96"/>
      <c r="F281" s="96"/>
      <c r="G281" s="96"/>
      <c r="H281" s="96"/>
    </row>
    <row r="282" spans="1:8" s="10" customFormat="1" ht="15">
      <c r="A282" s="96"/>
      <c r="B282" s="96"/>
      <c r="C282" s="96"/>
      <c r="D282" s="96"/>
      <c r="E282" s="96"/>
      <c r="F282" s="96"/>
      <c r="G282" s="96"/>
      <c r="H282" s="96"/>
    </row>
    <row r="283" spans="1:8" s="10" customFormat="1" ht="15">
      <c r="A283" s="96"/>
      <c r="B283" s="96"/>
      <c r="C283" s="96"/>
      <c r="D283" s="96"/>
      <c r="E283" s="96"/>
      <c r="F283" s="96"/>
      <c r="G283" s="96"/>
      <c r="H283" s="96"/>
    </row>
    <row r="284" spans="1:8" s="10" customFormat="1" ht="15">
      <c r="A284" s="96"/>
      <c r="B284" s="96"/>
      <c r="C284" s="96"/>
      <c r="D284" s="96"/>
      <c r="E284" s="96"/>
      <c r="F284" s="96"/>
      <c r="G284" s="96"/>
      <c r="H284" s="96"/>
    </row>
    <row r="285" spans="1:8" s="10" customFormat="1" ht="15">
      <c r="A285" s="96"/>
      <c r="B285" s="96"/>
      <c r="C285" s="96"/>
      <c r="D285" s="96"/>
      <c r="E285" s="96"/>
      <c r="F285" s="96"/>
      <c r="G285" s="96"/>
      <c r="H285" s="96"/>
    </row>
    <row r="286" spans="1:8" s="10" customFormat="1" ht="15">
      <c r="A286" s="96"/>
      <c r="B286" s="96"/>
      <c r="C286" s="96"/>
      <c r="D286" s="96"/>
      <c r="E286" s="96"/>
      <c r="F286" s="96"/>
      <c r="G286" s="96"/>
      <c r="H286" s="96"/>
    </row>
    <row r="287" spans="1:8" s="10" customFormat="1" ht="15">
      <c r="A287" s="96"/>
      <c r="B287" s="96"/>
      <c r="C287" s="96"/>
      <c r="D287" s="96"/>
      <c r="E287" s="96"/>
      <c r="F287" s="96"/>
      <c r="G287" s="96"/>
      <c r="H287" s="96"/>
    </row>
    <row r="288" spans="1:8" s="10" customFormat="1" ht="15">
      <c r="A288" s="96"/>
      <c r="B288" s="96"/>
      <c r="C288" s="96"/>
      <c r="D288" s="96"/>
      <c r="E288" s="96"/>
      <c r="F288" s="96"/>
      <c r="G288" s="96"/>
      <c r="H288" s="96"/>
    </row>
    <row r="289" spans="1:8" s="10" customFormat="1" ht="15">
      <c r="A289" s="96"/>
      <c r="B289" s="96"/>
      <c r="C289" s="96"/>
      <c r="D289" s="96"/>
      <c r="E289" s="96"/>
      <c r="F289" s="96"/>
      <c r="G289" s="96"/>
      <c r="H289" s="96"/>
    </row>
    <row r="290" spans="1:8" s="10" customFormat="1" ht="15">
      <c r="A290" s="96"/>
      <c r="B290" s="96"/>
      <c r="C290" s="96"/>
      <c r="D290" s="96"/>
      <c r="E290" s="96"/>
      <c r="F290" s="96"/>
      <c r="G290" s="96"/>
      <c r="H290" s="96"/>
    </row>
    <row r="291" spans="1:8" s="10" customFormat="1" ht="15">
      <c r="A291" s="96"/>
      <c r="B291" s="96"/>
      <c r="C291" s="96"/>
      <c r="D291" s="96"/>
      <c r="E291" s="96"/>
      <c r="F291" s="96"/>
      <c r="G291" s="96"/>
      <c r="H291" s="96"/>
    </row>
    <row r="292" spans="1:8" s="10" customFormat="1" ht="15">
      <c r="A292" s="96"/>
      <c r="B292" s="96"/>
      <c r="C292" s="96"/>
      <c r="D292" s="96"/>
      <c r="E292" s="96"/>
      <c r="F292" s="96"/>
      <c r="G292" s="96"/>
      <c r="H292" s="96"/>
    </row>
    <row r="293" spans="1:8" s="10" customFormat="1" ht="15">
      <c r="A293" s="96"/>
      <c r="B293" s="96"/>
      <c r="C293" s="96"/>
      <c r="D293" s="96"/>
      <c r="E293" s="96"/>
      <c r="F293" s="96"/>
      <c r="G293" s="96"/>
      <c r="H293" s="96"/>
    </row>
    <row r="294" spans="1:8" s="10" customFormat="1" ht="15">
      <c r="A294" s="96"/>
      <c r="B294" s="96"/>
      <c r="C294" s="96"/>
      <c r="D294" s="96"/>
      <c r="E294" s="96"/>
      <c r="F294" s="96"/>
      <c r="G294" s="96"/>
      <c r="H294" s="96"/>
    </row>
    <row r="295" spans="1:8" s="10" customFormat="1" ht="15">
      <c r="A295" s="96"/>
      <c r="B295" s="96"/>
      <c r="C295" s="96"/>
      <c r="D295" s="96"/>
      <c r="E295" s="96"/>
      <c r="F295" s="96"/>
      <c r="G295" s="96"/>
      <c r="H295" s="96"/>
    </row>
    <row r="296" spans="1:8" s="10" customFormat="1" ht="15">
      <c r="A296" s="96"/>
      <c r="B296" s="96"/>
      <c r="C296" s="96"/>
      <c r="D296" s="96"/>
      <c r="E296" s="96"/>
      <c r="F296" s="96"/>
      <c r="G296" s="96"/>
      <c r="H296" s="96"/>
    </row>
    <row r="297" spans="1:8" s="10" customFormat="1" ht="15">
      <c r="A297" s="96"/>
      <c r="B297" s="96"/>
      <c r="C297" s="96"/>
      <c r="D297" s="96"/>
      <c r="E297" s="96"/>
      <c r="F297" s="96"/>
      <c r="G297" s="96"/>
      <c r="H297" s="96"/>
    </row>
    <row r="298" spans="1:8" s="10" customFormat="1" ht="15">
      <c r="A298" s="96"/>
      <c r="B298" s="96"/>
      <c r="C298" s="96"/>
      <c r="D298" s="96"/>
      <c r="E298" s="96"/>
      <c r="F298" s="96"/>
      <c r="G298" s="96"/>
      <c r="H298" s="96"/>
    </row>
    <row r="299" spans="1:8" s="10" customFormat="1" ht="15">
      <c r="A299" s="96"/>
      <c r="B299" s="96"/>
      <c r="C299" s="96"/>
      <c r="D299" s="96"/>
      <c r="E299" s="96"/>
      <c r="F299" s="96"/>
      <c r="G299" s="96"/>
      <c r="H299" s="96"/>
    </row>
    <row r="300" spans="1:8" s="10" customFormat="1" ht="15">
      <c r="A300" s="96"/>
      <c r="B300" s="96"/>
      <c r="C300" s="96"/>
      <c r="D300" s="96"/>
      <c r="E300" s="96"/>
      <c r="F300" s="96"/>
      <c r="G300" s="96"/>
      <c r="H300" s="96"/>
    </row>
    <row r="301" spans="1:8" s="10" customFormat="1" ht="15">
      <c r="A301" s="96"/>
      <c r="B301" s="96"/>
      <c r="C301" s="96"/>
      <c r="D301" s="96"/>
      <c r="E301" s="96"/>
      <c r="F301" s="96"/>
      <c r="G301" s="96"/>
      <c r="H301" s="96"/>
    </row>
    <row r="302" spans="1:8" s="10" customFormat="1" ht="15">
      <c r="A302" s="96"/>
      <c r="B302" s="96"/>
      <c r="C302" s="96"/>
      <c r="D302" s="96"/>
      <c r="E302" s="96"/>
      <c r="F302" s="96"/>
      <c r="G302" s="96"/>
      <c r="H302" s="96"/>
    </row>
    <row r="303" spans="1:8" s="10" customFormat="1" ht="15">
      <c r="A303" s="96"/>
      <c r="B303" s="96"/>
      <c r="C303" s="96"/>
      <c r="D303" s="96"/>
      <c r="E303" s="96"/>
      <c r="F303" s="96"/>
      <c r="G303" s="96"/>
      <c r="H303" s="96"/>
    </row>
    <row r="304" spans="1:8" s="10" customFormat="1" ht="15">
      <c r="A304" s="96"/>
      <c r="B304" s="96"/>
      <c r="C304" s="96"/>
      <c r="D304" s="96"/>
      <c r="E304" s="96"/>
      <c r="F304" s="96"/>
      <c r="G304" s="96"/>
      <c r="H304" s="96"/>
    </row>
    <row r="305" spans="1:8" s="10" customFormat="1" ht="15">
      <c r="A305" s="96"/>
      <c r="B305" s="96"/>
      <c r="C305" s="96"/>
      <c r="D305" s="96"/>
      <c r="E305" s="96"/>
      <c r="F305" s="96"/>
      <c r="G305" s="96"/>
      <c r="H305" s="96"/>
    </row>
    <row r="306" spans="1:8" s="10" customFormat="1" ht="15">
      <c r="A306" s="96"/>
      <c r="B306" s="96"/>
      <c r="C306" s="96"/>
      <c r="D306" s="96"/>
      <c r="E306" s="96"/>
      <c r="F306" s="96"/>
      <c r="G306" s="96"/>
      <c r="H306" s="96"/>
    </row>
    <row r="307" spans="1:8" s="10" customFormat="1" ht="15">
      <c r="A307" s="96"/>
      <c r="B307" s="96"/>
      <c r="C307" s="96"/>
      <c r="D307" s="96"/>
      <c r="E307" s="96"/>
      <c r="F307" s="96"/>
      <c r="G307" s="96"/>
      <c r="H307" s="96"/>
    </row>
    <row r="308" spans="1:8" s="10" customFormat="1" ht="15">
      <c r="A308" s="96"/>
      <c r="B308" s="96"/>
      <c r="C308" s="96"/>
      <c r="D308" s="96"/>
      <c r="E308" s="96"/>
      <c r="F308" s="96"/>
      <c r="G308" s="96"/>
      <c r="H308" s="96"/>
    </row>
    <row r="309" spans="1:8" s="10" customFormat="1" ht="15">
      <c r="A309" s="96"/>
      <c r="B309" s="96"/>
      <c r="C309" s="96"/>
      <c r="D309" s="96"/>
      <c r="E309" s="96"/>
      <c r="F309" s="96"/>
      <c r="G309" s="96"/>
      <c r="H309" s="96"/>
    </row>
    <row r="310" spans="1:8" s="10" customFormat="1" ht="15">
      <c r="A310" s="96"/>
      <c r="B310" s="96"/>
      <c r="C310" s="96"/>
      <c r="D310" s="96"/>
      <c r="E310" s="96"/>
      <c r="F310" s="96"/>
      <c r="G310" s="96"/>
      <c r="H310" s="96"/>
    </row>
    <row r="311" spans="1:8" s="10" customFormat="1" ht="15">
      <c r="A311" s="96"/>
      <c r="B311" s="96"/>
      <c r="C311" s="96"/>
      <c r="D311" s="96"/>
      <c r="E311" s="96"/>
      <c r="F311" s="96"/>
      <c r="G311" s="96"/>
      <c r="H311" s="96"/>
    </row>
    <row r="312" spans="1:8" s="10" customFormat="1" ht="15">
      <c r="A312" s="96"/>
      <c r="B312" s="96"/>
      <c r="C312" s="96"/>
      <c r="D312" s="96"/>
      <c r="E312" s="96"/>
      <c r="F312" s="96"/>
      <c r="G312" s="96"/>
      <c r="H312" s="96"/>
    </row>
    <row r="313" spans="1:8" s="10" customFormat="1" ht="15">
      <c r="A313" s="96"/>
      <c r="B313" s="96"/>
      <c r="C313" s="96"/>
      <c r="D313" s="96"/>
      <c r="E313" s="96"/>
      <c r="F313" s="96"/>
      <c r="G313" s="96"/>
      <c r="H313" s="96"/>
    </row>
    <row r="314" spans="1:8" s="10" customFormat="1" ht="15">
      <c r="A314" s="96"/>
      <c r="B314" s="96"/>
      <c r="C314" s="96"/>
      <c r="D314" s="96"/>
      <c r="E314" s="96"/>
      <c r="F314" s="96"/>
      <c r="G314" s="96"/>
      <c r="H314" s="96"/>
    </row>
    <row r="315" spans="1:8" s="10" customFormat="1" ht="15">
      <c r="A315" s="96"/>
      <c r="B315" s="96"/>
      <c r="C315" s="96"/>
      <c r="D315" s="96"/>
      <c r="E315" s="96"/>
      <c r="F315" s="96"/>
      <c r="G315" s="96"/>
      <c r="H315" s="96"/>
    </row>
    <row r="316" spans="1:8" s="10" customFormat="1" ht="15">
      <c r="A316" s="96"/>
      <c r="B316" s="96"/>
      <c r="C316" s="96"/>
      <c r="D316" s="96"/>
      <c r="E316" s="96"/>
      <c r="F316" s="96"/>
      <c r="G316" s="96"/>
      <c r="H316" s="96"/>
    </row>
    <row r="317" spans="1:8" s="10" customFormat="1" ht="15">
      <c r="A317" s="96"/>
      <c r="B317" s="96"/>
      <c r="C317" s="96"/>
      <c r="D317" s="96"/>
      <c r="E317" s="96"/>
      <c r="F317" s="96"/>
      <c r="G317" s="96"/>
      <c r="H317" s="96"/>
    </row>
    <row r="318" spans="1:8" s="10" customFormat="1" ht="15">
      <c r="A318" s="96"/>
      <c r="B318" s="96"/>
      <c r="C318" s="96"/>
      <c r="D318" s="96"/>
      <c r="E318" s="96"/>
      <c r="F318" s="96"/>
      <c r="G318" s="96"/>
      <c r="H318" s="96"/>
    </row>
    <row r="319" spans="1:8" s="10" customFormat="1" ht="15">
      <c r="A319" s="96"/>
      <c r="B319" s="96"/>
      <c r="C319" s="96"/>
      <c r="D319" s="96"/>
      <c r="E319" s="96"/>
      <c r="F319" s="96"/>
      <c r="G319" s="96"/>
      <c r="H319" s="96"/>
    </row>
    <row r="320" spans="1:8" s="10" customFormat="1" ht="15">
      <c r="A320" s="96"/>
      <c r="B320" s="96"/>
      <c r="C320" s="96"/>
      <c r="D320" s="96"/>
      <c r="E320" s="96"/>
      <c r="F320" s="96"/>
      <c r="G320" s="96"/>
      <c r="H320" s="96"/>
    </row>
    <row r="321" spans="1:8" s="10" customFormat="1" ht="15">
      <c r="A321" s="96"/>
      <c r="B321" s="96"/>
      <c r="C321" s="96"/>
      <c r="D321" s="96"/>
      <c r="E321" s="96"/>
      <c r="F321" s="96"/>
      <c r="G321" s="96"/>
      <c r="H321" s="96"/>
    </row>
    <row r="322" spans="1:8" s="10" customFormat="1" ht="15">
      <c r="A322" s="96"/>
      <c r="B322" s="96"/>
      <c r="C322" s="96"/>
      <c r="D322" s="96"/>
      <c r="E322" s="96"/>
      <c r="F322" s="96"/>
      <c r="G322" s="96"/>
      <c r="H322" s="96"/>
    </row>
    <row r="323" spans="1:8" s="10" customFormat="1" ht="15">
      <c r="A323" s="96"/>
      <c r="B323" s="96"/>
      <c r="C323" s="96"/>
      <c r="D323" s="96"/>
      <c r="E323" s="96"/>
      <c r="F323" s="96"/>
      <c r="G323" s="96"/>
      <c r="H323" s="96"/>
    </row>
    <row r="324" spans="1:8" s="10" customFormat="1" ht="15">
      <c r="A324" s="96"/>
      <c r="B324" s="96"/>
      <c r="C324" s="96"/>
      <c r="D324" s="96"/>
      <c r="E324" s="96"/>
      <c r="F324" s="96"/>
      <c r="G324" s="96"/>
      <c r="H324" s="96"/>
    </row>
    <row r="325" spans="1:8" s="10" customFormat="1" ht="15">
      <c r="A325" s="96"/>
      <c r="B325" s="96"/>
      <c r="C325" s="96"/>
      <c r="D325" s="96"/>
      <c r="E325" s="96"/>
      <c r="F325" s="96"/>
      <c r="G325" s="96"/>
      <c r="H325" s="96"/>
    </row>
    <row r="326" spans="1:8" s="10" customFormat="1" ht="15">
      <c r="A326" s="96"/>
      <c r="B326" s="96"/>
      <c r="C326" s="96"/>
      <c r="D326" s="96"/>
      <c r="E326" s="96"/>
      <c r="F326" s="96"/>
      <c r="G326" s="96"/>
      <c r="H326" s="96"/>
    </row>
    <row r="327" spans="1:8" s="10" customFormat="1" ht="15">
      <c r="A327" s="96"/>
      <c r="B327" s="96"/>
      <c r="C327" s="96"/>
      <c r="D327" s="96"/>
      <c r="E327" s="96"/>
      <c r="F327" s="96"/>
      <c r="G327" s="96"/>
      <c r="H327" s="96"/>
    </row>
    <row r="328" spans="1:8" s="10" customFormat="1" ht="15">
      <c r="A328" s="96"/>
      <c r="B328" s="96"/>
      <c r="C328" s="96"/>
      <c r="D328" s="96"/>
      <c r="E328" s="96"/>
      <c r="F328" s="96"/>
      <c r="G328" s="96"/>
      <c r="H328" s="96"/>
    </row>
    <row r="329" spans="1:8" s="10" customFormat="1" ht="15">
      <c r="A329" s="96"/>
      <c r="B329" s="96"/>
      <c r="C329" s="96"/>
      <c r="D329" s="96"/>
      <c r="E329" s="96"/>
      <c r="F329" s="96"/>
      <c r="G329" s="96"/>
      <c r="H329" s="96"/>
    </row>
    <row r="330" spans="1:8" s="10" customFormat="1" ht="15">
      <c r="A330" s="96"/>
      <c r="B330" s="96"/>
      <c r="C330" s="96"/>
      <c r="D330" s="96"/>
      <c r="E330" s="96"/>
      <c r="F330" s="96"/>
      <c r="G330" s="96"/>
      <c r="H330" s="96"/>
    </row>
    <row r="331" spans="1:8" s="10" customFormat="1" ht="15">
      <c r="A331" s="96"/>
      <c r="B331" s="96"/>
      <c r="C331" s="96"/>
      <c r="D331" s="96"/>
      <c r="E331" s="96"/>
      <c r="F331" s="96"/>
      <c r="G331" s="96"/>
      <c r="H331" s="96"/>
    </row>
    <row r="332" spans="1:8" s="10" customFormat="1" ht="15">
      <c r="A332" s="96"/>
      <c r="B332" s="96"/>
      <c r="C332" s="96"/>
      <c r="D332" s="96"/>
      <c r="E332" s="96"/>
      <c r="F332" s="96"/>
      <c r="G332" s="96"/>
      <c r="H332" s="96"/>
    </row>
    <row r="333" spans="1:8" s="10" customFormat="1" ht="15">
      <c r="A333" s="96"/>
      <c r="B333" s="96"/>
      <c r="C333" s="96"/>
      <c r="D333" s="96"/>
      <c r="E333" s="96"/>
      <c r="F333" s="96"/>
      <c r="G333" s="96"/>
      <c r="H333" s="96"/>
    </row>
    <row r="334" spans="1:8" s="10" customFormat="1" ht="15">
      <c r="A334" s="96"/>
      <c r="B334" s="96"/>
      <c r="C334" s="96"/>
      <c r="D334" s="96"/>
      <c r="E334" s="96"/>
      <c r="F334" s="96"/>
      <c r="G334" s="96"/>
      <c r="H334" s="96"/>
    </row>
    <row r="335" spans="1:8" s="10" customFormat="1" ht="15">
      <c r="A335" s="96"/>
      <c r="B335" s="96"/>
      <c r="C335" s="96"/>
      <c r="D335" s="96"/>
      <c r="E335" s="96"/>
      <c r="F335" s="96"/>
      <c r="G335" s="96"/>
      <c r="H335" s="96"/>
    </row>
    <row r="336" spans="1:8" s="10" customFormat="1" ht="15">
      <c r="A336" s="96"/>
      <c r="B336" s="96"/>
      <c r="C336" s="96"/>
      <c r="D336" s="96"/>
      <c r="E336" s="96"/>
      <c r="F336" s="96"/>
      <c r="G336" s="96"/>
      <c r="H336" s="96"/>
    </row>
    <row r="337" spans="1:8" s="10" customFormat="1" ht="15">
      <c r="A337" s="96"/>
      <c r="B337" s="96"/>
      <c r="C337" s="96"/>
      <c r="D337" s="96"/>
      <c r="E337" s="96"/>
      <c r="F337" s="96"/>
      <c r="G337" s="96"/>
      <c r="H337" s="96"/>
    </row>
    <row r="338" spans="1:8" s="10" customFormat="1" ht="15">
      <c r="A338" s="96"/>
      <c r="B338" s="96"/>
      <c r="C338" s="96"/>
      <c r="D338" s="96"/>
      <c r="E338" s="96"/>
      <c r="F338" s="96"/>
      <c r="G338" s="96"/>
      <c r="H338" s="96"/>
    </row>
    <row r="339" spans="1:8" s="10" customFormat="1" ht="15">
      <c r="A339" s="96"/>
      <c r="B339" s="96"/>
      <c r="C339" s="96"/>
      <c r="D339" s="96"/>
      <c r="E339" s="96"/>
      <c r="F339" s="96"/>
      <c r="G339" s="96"/>
      <c r="H339" s="96"/>
    </row>
    <row r="340" spans="1:8" s="10" customFormat="1" ht="15">
      <c r="A340" s="96"/>
      <c r="B340" s="96"/>
      <c r="C340" s="96"/>
      <c r="D340" s="96"/>
      <c r="E340" s="96"/>
      <c r="F340" s="96"/>
      <c r="G340" s="96"/>
      <c r="H340" s="96"/>
    </row>
    <row r="341" spans="1:8" s="10" customFormat="1" ht="15">
      <c r="A341" s="96"/>
      <c r="B341" s="96"/>
      <c r="C341" s="96"/>
      <c r="D341" s="96"/>
      <c r="E341" s="96"/>
      <c r="F341" s="96"/>
      <c r="G341" s="96"/>
      <c r="H341" s="96"/>
    </row>
    <row r="342" spans="1:8" s="10" customFormat="1" ht="15">
      <c r="A342" s="96"/>
      <c r="B342" s="96"/>
      <c r="C342" s="96"/>
      <c r="D342" s="96"/>
      <c r="E342" s="96"/>
      <c r="F342" s="96"/>
      <c r="G342" s="96"/>
      <c r="H342" s="96"/>
    </row>
    <row r="343" spans="1:8" s="10" customFormat="1" ht="15">
      <c r="A343" s="96"/>
      <c r="B343" s="96"/>
      <c r="C343" s="96"/>
      <c r="D343" s="96"/>
      <c r="E343" s="96"/>
      <c r="F343" s="96"/>
      <c r="G343" s="96"/>
      <c r="H343" s="96"/>
    </row>
    <row r="344" spans="1:8" s="10" customFormat="1" ht="15">
      <c r="A344" s="96"/>
      <c r="B344" s="96"/>
      <c r="C344" s="96"/>
      <c r="D344" s="96"/>
      <c r="E344" s="96"/>
      <c r="F344" s="96"/>
      <c r="G344" s="96"/>
      <c r="H344" s="96"/>
    </row>
    <row r="345" spans="1:8" s="10" customFormat="1" ht="15">
      <c r="A345" s="96"/>
      <c r="B345" s="96"/>
      <c r="C345" s="96"/>
      <c r="D345" s="96"/>
      <c r="E345" s="96"/>
      <c r="F345" s="96"/>
      <c r="G345" s="96"/>
      <c r="H345" s="96"/>
    </row>
    <row r="346" spans="1:8" s="10" customFormat="1" ht="15">
      <c r="A346" s="96"/>
      <c r="B346" s="96"/>
      <c r="C346" s="96"/>
      <c r="D346" s="96"/>
      <c r="E346" s="96"/>
      <c r="F346" s="96"/>
      <c r="G346" s="96"/>
      <c r="H346" s="96"/>
    </row>
    <row r="347" spans="1:8" s="10" customFormat="1" ht="15">
      <c r="A347" s="96"/>
      <c r="B347" s="96"/>
      <c r="C347" s="96"/>
      <c r="D347" s="96"/>
      <c r="E347" s="96"/>
      <c r="F347" s="96"/>
      <c r="G347" s="96"/>
      <c r="H347" s="96"/>
    </row>
    <row r="348" spans="1:8" s="10" customFormat="1" ht="15">
      <c r="A348" s="96"/>
      <c r="B348" s="96"/>
      <c r="C348" s="96"/>
      <c r="D348" s="96"/>
      <c r="E348" s="96"/>
      <c r="F348" s="96"/>
      <c r="G348" s="96"/>
      <c r="H348" s="96"/>
    </row>
    <row r="349" spans="1:8" s="10" customFormat="1" ht="15">
      <c r="A349" s="96"/>
      <c r="B349" s="96"/>
      <c r="C349" s="96"/>
      <c r="D349" s="96"/>
      <c r="E349" s="96"/>
      <c r="F349" s="96"/>
      <c r="G349" s="96"/>
      <c r="H349" s="96"/>
    </row>
    <row r="350" spans="1:8" s="10" customFormat="1" ht="15">
      <c r="A350" s="96"/>
      <c r="B350" s="96"/>
      <c r="C350" s="96"/>
      <c r="D350" s="96"/>
      <c r="E350" s="96"/>
      <c r="F350" s="96"/>
      <c r="G350" s="96"/>
      <c r="H350" s="96"/>
    </row>
    <row r="351" spans="1:8" s="10" customFormat="1" ht="15">
      <c r="A351" s="96"/>
      <c r="B351" s="96"/>
      <c r="C351" s="96"/>
      <c r="D351" s="96"/>
      <c r="E351" s="96"/>
      <c r="F351" s="96"/>
      <c r="G351" s="96"/>
      <c r="H351" s="96"/>
    </row>
    <row r="352" spans="1:8" s="10" customFormat="1" ht="15">
      <c r="A352" s="96"/>
      <c r="B352" s="96"/>
      <c r="C352" s="96"/>
      <c r="D352" s="96"/>
      <c r="E352" s="96"/>
      <c r="F352" s="96"/>
      <c r="G352" s="96"/>
      <c r="H352" s="96"/>
    </row>
    <row r="353" spans="1:8" s="10" customFormat="1" ht="15">
      <c r="A353" s="96"/>
      <c r="B353" s="96"/>
      <c r="C353" s="96"/>
      <c r="D353" s="96"/>
      <c r="E353" s="96"/>
      <c r="F353" s="96"/>
      <c r="G353" s="96"/>
      <c r="H353" s="96"/>
    </row>
    <row r="354" spans="1:8" s="10" customFormat="1" ht="15">
      <c r="A354" s="96"/>
      <c r="B354" s="96"/>
      <c r="C354" s="96"/>
      <c r="D354" s="96"/>
      <c r="E354" s="96"/>
      <c r="F354" s="96"/>
      <c r="G354" s="96"/>
      <c r="H354" s="96"/>
    </row>
    <row r="355" spans="1:8" s="10" customFormat="1" ht="15">
      <c r="A355" s="96"/>
      <c r="B355" s="96"/>
      <c r="C355" s="96"/>
      <c r="D355" s="96"/>
      <c r="E355" s="96"/>
      <c r="F355" s="96"/>
      <c r="G355" s="96"/>
      <c r="H355" s="96"/>
    </row>
    <row r="356" spans="1:8" s="10" customFormat="1" ht="15">
      <c r="A356" s="96"/>
      <c r="B356" s="96"/>
      <c r="C356" s="96"/>
      <c r="D356" s="96"/>
      <c r="E356" s="96"/>
      <c r="F356" s="96"/>
      <c r="G356" s="96"/>
      <c r="H356" s="96"/>
    </row>
    <row r="357" spans="1:8" s="10" customFormat="1" ht="15">
      <c r="A357" s="96"/>
      <c r="B357" s="96"/>
      <c r="C357" s="96"/>
      <c r="D357" s="96"/>
      <c r="E357" s="96"/>
      <c r="F357" s="96"/>
      <c r="G357" s="96"/>
      <c r="H357" s="96"/>
    </row>
    <row r="358" spans="1:8" s="10" customFormat="1" ht="15">
      <c r="A358" s="96"/>
      <c r="B358" s="96"/>
      <c r="C358" s="96"/>
      <c r="D358" s="96"/>
      <c r="E358" s="96"/>
      <c r="F358" s="96"/>
      <c r="G358" s="96"/>
      <c r="H358" s="96"/>
    </row>
    <row r="359" spans="1:8" s="10" customFormat="1" ht="15">
      <c r="A359" s="96"/>
      <c r="B359" s="96"/>
      <c r="C359" s="96"/>
      <c r="D359" s="96"/>
      <c r="E359" s="96"/>
      <c r="F359" s="96"/>
      <c r="G359" s="96"/>
      <c r="H359" s="96"/>
    </row>
    <row r="360" spans="1:8" s="10" customFormat="1" ht="15">
      <c r="A360" s="96"/>
      <c r="B360" s="96"/>
      <c r="C360" s="96"/>
      <c r="D360" s="96"/>
      <c r="E360" s="96"/>
      <c r="F360" s="96"/>
      <c r="G360" s="96"/>
      <c r="H360" s="96"/>
    </row>
    <row r="361" spans="1:8" s="10" customFormat="1" ht="15">
      <c r="A361" s="96"/>
      <c r="B361" s="96"/>
      <c r="C361" s="96"/>
      <c r="D361" s="96"/>
      <c r="E361" s="96"/>
      <c r="F361" s="96"/>
      <c r="G361" s="96"/>
      <c r="H361" s="96"/>
    </row>
    <row r="362" spans="1:8" s="10" customFormat="1" ht="15">
      <c r="A362" s="96"/>
      <c r="B362" s="96"/>
      <c r="C362" s="96"/>
      <c r="D362" s="96"/>
      <c r="E362" s="96"/>
      <c r="F362" s="96"/>
      <c r="G362" s="96"/>
      <c r="H362" s="96"/>
    </row>
    <row r="363" spans="1:8" s="10" customFormat="1" ht="15">
      <c r="A363" s="96"/>
      <c r="B363" s="96"/>
      <c r="C363" s="96"/>
      <c r="D363" s="96"/>
      <c r="E363" s="96"/>
      <c r="F363" s="96"/>
      <c r="G363" s="96"/>
      <c r="H363" s="96"/>
    </row>
    <row r="364" spans="1:8" s="10" customFormat="1" ht="15">
      <c r="A364" s="96"/>
      <c r="B364" s="96"/>
      <c r="C364" s="96"/>
      <c r="D364" s="96"/>
      <c r="E364" s="96"/>
      <c r="F364" s="96"/>
      <c r="G364" s="96"/>
      <c r="H364" s="96"/>
    </row>
    <row r="365" spans="1:8" s="10" customFormat="1" ht="15">
      <c r="A365" s="96"/>
      <c r="B365" s="96"/>
      <c r="C365" s="96"/>
      <c r="D365" s="96"/>
      <c r="E365" s="96"/>
      <c r="F365" s="96"/>
      <c r="G365" s="96"/>
      <c r="H365" s="96"/>
    </row>
    <row r="366" spans="1:8" s="10" customFormat="1" ht="15">
      <c r="A366" s="96"/>
      <c r="B366" s="96"/>
      <c r="C366" s="96"/>
      <c r="D366" s="96"/>
      <c r="E366" s="96"/>
      <c r="F366" s="96"/>
      <c r="G366" s="96"/>
      <c r="H366" s="96"/>
    </row>
    <row r="367" spans="1:8" s="10" customFormat="1" ht="15">
      <c r="A367" s="96"/>
      <c r="B367" s="96"/>
      <c r="C367" s="96"/>
      <c r="D367" s="96"/>
      <c r="E367" s="96"/>
      <c r="F367" s="96"/>
      <c r="G367" s="96"/>
      <c r="H367" s="96"/>
    </row>
    <row r="368" spans="1:8" s="10" customFormat="1" ht="15">
      <c r="A368" s="96"/>
      <c r="B368" s="96"/>
      <c r="C368" s="96"/>
      <c r="D368" s="96"/>
      <c r="E368" s="96"/>
      <c r="F368" s="96"/>
      <c r="G368" s="96"/>
      <c r="H368" s="96"/>
    </row>
    <row r="369" spans="1:8" s="10" customFormat="1" ht="15">
      <c r="A369" s="96"/>
      <c r="B369" s="96"/>
      <c r="C369" s="96"/>
      <c r="D369" s="96"/>
      <c r="E369" s="96"/>
      <c r="F369" s="96"/>
      <c r="G369" s="96"/>
      <c r="H369" s="96"/>
    </row>
    <row r="370" spans="1:8" s="10" customFormat="1" ht="15">
      <c r="A370" s="96"/>
      <c r="B370" s="96"/>
      <c r="C370" s="96"/>
      <c r="D370" s="96"/>
      <c r="E370" s="96"/>
      <c r="F370" s="96"/>
      <c r="G370" s="96"/>
      <c r="H370" s="96"/>
    </row>
    <row r="371" spans="1:8" s="10" customFormat="1" ht="15">
      <c r="A371" s="96"/>
      <c r="B371" s="96"/>
      <c r="C371" s="96"/>
      <c r="D371" s="96"/>
      <c r="E371" s="96"/>
      <c r="F371" s="96"/>
      <c r="G371" s="96"/>
      <c r="H371" s="96"/>
    </row>
    <row r="372" spans="1:8" s="10" customFormat="1" ht="15">
      <c r="A372" s="96"/>
      <c r="B372" s="96"/>
      <c r="C372" s="96"/>
      <c r="D372" s="96"/>
      <c r="E372" s="96"/>
      <c r="F372" s="96"/>
      <c r="G372" s="96"/>
      <c r="H372" s="96"/>
    </row>
    <row r="373" spans="1:8" s="10" customFormat="1" ht="15">
      <c r="A373" s="96"/>
      <c r="B373" s="96"/>
      <c r="C373" s="96"/>
      <c r="D373" s="96"/>
      <c r="E373" s="96"/>
      <c r="F373" s="96"/>
      <c r="G373" s="96"/>
      <c r="H373" s="96"/>
    </row>
    <row r="374" spans="1:8" s="10" customFormat="1" ht="15">
      <c r="A374" s="96"/>
      <c r="B374" s="96"/>
      <c r="C374" s="96"/>
      <c r="D374" s="96"/>
      <c r="E374" s="96"/>
      <c r="F374" s="96"/>
      <c r="G374" s="96"/>
      <c r="H374" s="96"/>
    </row>
    <row r="375" spans="1:8" s="10" customFormat="1" ht="15">
      <c r="A375" s="96"/>
      <c r="B375" s="96"/>
      <c r="C375" s="96"/>
      <c r="D375" s="96"/>
      <c r="E375" s="96"/>
      <c r="F375" s="96"/>
      <c r="G375" s="96"/>
      <c r="H375" s="96"/>
    </row>
    <row r="376" spans="1:8" s="10" customFormat="1" ht="15">
      <c r="A376" s="96"/>
      <c r="B376" s="96"/>
      <c r="C376" s="96"/>
      <c r="D376" s="96"/>
      <c r="E376" s="96"/>
      <c r="F376" s="96"/>
      <c r="G376" s="96"/>
      <c r="H376" s="96"/>
    </row>
    <row r="377" spans="1:8" s="10" customFormat="1" ht="15">
      <c r="A377" s="96"/>
      <c r="B377" s="96"/>
      <c r="C377" s="96"/>
      <c r="D377" s="96"/>
      <c r="E377" s="96"/>
      <c r="F377" s="96"/>
      <c r="G377" s="96"/>
      <c r="H377" s="96"/>
    </row>
    <row r="378" spans="1:8" s="10" customFormat="1" ht="15">
      <c r="A378" s="96"/>
      <c r="B378" s="96"/>
      <c r="C378" s="96"/>
      <c r="D378" s="96"/>
      <c r="E378" s="96"/>
      <c r="F378" s="96"/>
      <c r="G378" s="96"/>
      <c r="H378" s="96"/>
    </row>
    <row r="379" spans="1:8" s="10" customFormat="1" ht="15">
      <c r="A379" s="96"/>
      <c r="B379" s="96"/>
      <c r="C379" s="96"/>
      <c r="D379" s="96"/>
      <c r="E379" s="96"/>
      <c r="F379" s="96"/>
      <c r="G379" s="96"/>
      <c r="H379" s="96"/>
    </row>
    <row r="380" spans="1:8" s="10" customFormat="1" ht="15">
      <c r="A380" s="96"/>
      <c r="B380" s="96"/>
      <c r="C380" s="96"/>
      <c r="D380" s="96"/>
      <c r="E380" s="96"/>
      <c r="F380" s="96"/>
      <c r="G380" s="96"/>
      <c r="H380" s="96"/>
    </row>
    <row r="381" spans="1:8" s="10" customFormat="1" ht="15">
      <c r="A381" s="96"/>
      <c r="B381" s="96"/>
      <c r="C381" s="96"/>
      <c r="D381" s="96"/>
      <c r="E381" s="96"/>
      <c r="F381" s="96"/>
      <c r="G381" s="96"/>
      <c r="H381" s="96"/>
    </row>
    <row r="382" spans="1:8" s="10" customFormat="1" ht="15">
      <c r="A382" s="96"/>
      <c r="B382" s="96"/>
      <c r="C382" s="96"/>
      <c r="D382" s="96"/>
      <c r="E382" s="96"/>
      <c r="F382" s="96"/>
      <c r="G382" s="96"/>
      <c r="H382" s="96"/>
    </row>
    <row r="383" spans="1:8" s="10" customFormat="1" ht="15">
      <c r="A383" s="96"/>
      <c r="B383" s="96"/>
      <c r="C383" s="96"/>
      <c r="D383" s="96"/>
      <c r="E383" s="96"/>
      <c r="F383" s="96"/>
      <c r="G383" s="96"/>
      <c r="H383" s="96"/>
    </row>
    <row r="384" spans="1:8" s="10" customFormat="1" ht="15">
      <c r="A384" s="96"/>
      <c r="B384" s="96"/>
      <c r="C384" s="96"/>
      <c r="D384" s="96"/>
      <c r="E384" s="96"/>
      <c r="F384" s="96"/>
      <c r="G384" s="96"/>
      <c r="H384" s="96"/>
    </row>
    <row r="385" spans="1:8" s="10" customFormat="1" ht="15">
      <c r="A385" s="96"/>
      <c r="B385" s="96"/>
      <c r="C385" s="96"/>
      <c r="D385" s="96"/>
      <c r="E385" s="96"/>
      <c r="F385" s="96"/>
      <c r="G385" s="96"/>
      <c r="H385" s="96"/>
    </row>
    <row r="386" spans="1:8" s="10" customFormat="1" ht="15">
      <c r="A386" s="96"/>
      <c r="B386" s="96"/>
      <c r="C386" s="96"/>
      <c r="D386" s="96"/>
      <c r="E386" s="96"/>
      <c r="F386" s="96"/>
      <c r="G386" s="96"/>
      <c r="H386" s="96"/>
    </row>
    <row r="387" spans="1:8" s="10" customFormat="1" ht="15">
      <c r="A387" s="96"/>
      <c r="B387" s="96"/>
      <c r="C387" s="96"/>
      <c r="D387" s="96"/>
      <c r="E387" s="96"/>
      <c r="F387" s="96"/>
      <c r="G387" s="96"/>
      <c r="H387" s="96"/>
    </row>
    <row r="388" spans="1:8" s="10" customFormat="1" ht="15">
      <c r="A388" s="96"/>
      <c r="B388" s="96"/>
      <c r="C388" s="96"/>
      <c r="D388" s="96"/>
      <c r="E388" s="96"/>
      <c r="F388" s="96"/>
      <c r="G388" s="96"/>
      <c r="H388" s="96"/>
    </row>
    <row r="389" spans="1:8" s="10" customFormat="1" ht="15">
      <c r="A389" s="96"/>
      <c r="B389" s="96"/>
      <c r="C389" s="96"/>
      <c r="D389" s="96"/>
      <c r="E389" s="96"/>
      <c r="F389" s="96"/>
      <c r="G389" s="96"/>
      <c r="H389" s="96"/>
    </row>
    <row r="390" spans="1:8" s="10" customFormat="1" ht="15">
      <c r="A390" s="96"/>
      <c r="B390" s="96"/>
      <c r="C390" s="96"/>
      <c r="D390" s="96"/>
      <c r="E390" s="96"/>
      <c r="F390" s="96"/>
      <c r="G390" s="96"/>
      <c r="H390" s="96"/>
    </row>
    <row r="391" spans="1:8" s="10" customFormat="1" ht="15">
      <c r="A391" s="96"/>
      <c r="B391" s="96"/>
      <c r="C391" s="96"/>
      <c r="D391" s="96"/>
      <c r="E391" s="96"/>
      <c r="F391" s="96"/>
      <c r="G391" s="96"/>
      <c r="H391" s="96"/>
    </row>
    <row r="392" spans="1:8" s="10" customFormat="1" ht="15">
      <c r="A392" s="96"/>
      <c r="B392" s="96"/>
      <c r="C392" s="96"/>
      <c r="D392" s="96"/>
      <c r="E392" s="96"/>
      <c r="F392" s="96"/>
      <c r="G392" s="96"/>
      <c r="H392" s="96"/>
    </row>
    <row r="393" spans="1:8" s="10" customFormat="1" ht="15">
      <c r="A393" s="96"/>
      <c r="B393" s="96"/>
      <c r="C393" s="96"/>
      <c r="D393" s="96"/>
      <c r="E393" s="96"/>
      <c r="F393" s="96"/>
      <c r="G393" s="96"/>
      <c r="H393" s="96"/>
    </row>
    <row r="394" spans="1:8" s="10" customFormat="1" ht="15">
      <c r="A394" s="96"/>
      <c r="B394" s="96"/>
      <c r="C394" s="96"/>
      <c r="D394" s="96"/>
      <c r="E394" s="96"/>
      <c r="F394" s="96"/>
      <c r="G394" s="96"/>
      <c r="H394" s="96"/>
    </row>
    <row r="395" spans="1:8" s="10" customFormat="1" ht="15">
      <c r="A395" s="96"/>
      <c r="B395" s="96"/>
      <c r="C395" s="96"/>
      <c r="D395" s="96"/>
      <c r="E395" s="96"/>
      <c r="F395" s="96"/>
      <c r="G395" s="96"/>
      <c r="H395" s="96"/>
    </row>
    <row r="396" spans="1:8" s="10" customFormat="1" ht="15">
      <c r="A396" s="96"/>
      <c r="B396" s="96"/>
      <c r="C396" s="96"/>
      <c r="D396" s="96"/>
      <c r="E396" s="96"/>
      <c r="F396" s="96"/>
      <c r="G396" s="96"/>
      <c r="H396" s="96"/>
    </row>
    <row r="397" spans="1:8" s="10" customFormat="1" ht="15">
      <c r="A397" s="96"/>
      <c r="B397" s="96"/>
      <c r="C397" s="96"/>
      <c r="D397" s="96"/>
      <c r="E397" s="96"/>
      <c r="F397" s="96"/>
      <c r="G397" s="96"/>
      <c r="H397" s="96"/>
    </row>
    <row r="398" spans="1:8" s="10" customFormat="1" ht="15">
      <c r="A398" s="96"/>
      <c r="B398" s="96"/>
      <c r="C398" s="96"/>
      <c r="D398" s="96"/>
      <c r="E398" s="96"/>
      <c r="F398" s="96"/>
      <c r="G398" s="96"/>
      <c r="H398" s="96"/>
    </row>
    <row r="399" spans="1:8" s="10" customFormat="1" ht="15">
      <c r="A399" s="96"/>
      <c r="B399" s="96"/>
      <c r="C399" s="96"/>
      <c r="D399" s="96"/>
      <c r="E399" s="96"/>
      <c r="F399" s="96"/>
      <c r="G399" s="96"/>
      <c r="H399" s="96"/>
    </row>
    <row r="400" spans="1:8" s="10" customFormat="1" ht="15">
      <c r="A400" s="96"/>
      <c r="B400" s="96"/>
      <c r="C400" s="96"/>
      <c r="D400" s="96"/>
      <c r="E400" s="96"/>
      <c r="F400" s="96"/>
      <c r="G400" s="96"/>
      <c r="H400" s="96"/>
    </row>
    <row r="401" spans="1:8" s="10" customFormat="1" ht="15">
      <c r="A401" s="96"/>
      <c r="B401" s="96"/>
      <c r="C401" s="96"/>
      <c r="D401" s="96"/>
      <c r="E401" s="96"/>
      <c r="F401" s="96"/>
      <c r="G401" s="96"/>
      <c r="H401" s="96"/>
    </row>
    <row r="402" spans="1:8" s="10" customFormat="1" ht="15">
      <c r="A402" s="96"/>
      <c r="B402" s="96"/>
      <c r="C402" s="96"/>
      <c r="D402" s="96"/>
      <c r="E402" s="96"/>
      <c r="F402" s="96"/>
      <c r="G402" s="96"/>
      <c r="H402" s="96"/>
    </row>
    <row r="403" spans="1:8" s="10" customFormat="1" ht="15">
      <c r="A403" s="96"/>
      <c r="B403" s="96"/>
      <c r="C403" s="96"/>
      <c r="D403" s="96"/>
      <c r="E403" s="96"/>
      <c r="F403" s="96"/>
      <c r="G403" s="96"/>
      <c r="H403" s="96"/>
    </row>
    <row r="404" spans="1:8" s="10" customFormat="1" ht="15">
      <c r="A404" s="96"/>
      <c r="B404" s="96"/>
      <c r="C404" s="96"/>
      <c r="D404" s="96"/>
      <c r="E404" s="96"/>
      <c r="F404" s="96"/>
      <c r="G404" s="96"/>
      <c r="H404" s="96"/>
    </row>
    <row r="405" spans="1:8" s="10" customFormat="1" ht="15">
      <c r="A405" s="96"/>
      <c r="B405" s="96"/>
      <c r="C405" s="96"/>
      <c r="D405" s="96"/>
      <c r="E405" s="96"/>
      <c r="F405" s="96"/>
      <c r="G405" s="96"/>
      <c r="H405" s="96"/>
    </row>
    <row r="406" spans="1:8" s="10" customFormat="1" ht="15">
      <c r="A406" s="96"/>
      <c r="B406" s="96"/>
      <c r="C406" s="96"/>
      <c r="D406" s="96"/>
      <c r="E406" s="96"/>
      <c r="F406" s="96"/>
      <c r="G406" s="96"/>
      <c r="H406" s="96"/>
    </row>
    <row r="407" spans="1:8" s="10" customFormat="1" ht="15">
      <c r="A407" s="96"/>
      <c r="B407" s="96"/>
      <c r="C407" s="96"/>
      <c r="D407" s="96"/>
      <c r="E407" s="96"/>
      <c r="F407" s="96"/>
      <c r="G407" s="96"/>
      <c r="H407" s="96"/>
    </row>
    <row r="408" spans="1:8" s="10" customFormat="1" ht="15">
      <c r="A408" s="96"/>
      <c r="B408" s="96"/>
      <c r="C408" s="96"/>
      <c r="D408" s="96"/>
      <c r="E408" s="96"/>
      <c r="F408" s="96"/>
      <c r="G408" s="96"/>
      <c r="H408" s="96"/>
    </row>
    <row r="409" spans="1:8" s="10" customFormat="1" ht="15">
      <c r="A409" s="96"/>
      <c r="B409" s="96"/>
      <c r="C409" s="96"/>
      <c r="D409" s="96"/>
      <c r="E409" s="96"/>
      <c r="F409" s="96"/>
      <c r="G409" s="96"/>
      <c r="H409" s="96"/>
    </row>
    <row r="410" spans="1:8" s="10" customFormat="1" ht="15">
      <c r="A410" s="96"/>
      <c r="B410" s="96"/>
      <c r="C410" s="96"/>
      <c r="D410" s="96"/>
      <c r="E410" s="96"/>
      <c r="F410" s="96"/>
      <c r="G410" s="96"/>
      <c r="H410" s="96"/>
    </row>
    <row r="411" spans="1:8" s="10" customFormat="1" ht="15">
      <c r="A411" s="96"/>
      <c r="B411" s="96"/>
      <c r="C411" s="96"/>
      <c r="D411" s="96"/>
      <c r="E411" s="96"/>
      <c r="F411" s="96"/>
      <c r="G411" s="96"/>
      <c r="H411" s="96"/>
    </row>
    <row r="412" spans="1:8" s="10" customFormat="1" ht="15">
      <c r="A412" s="96"/>
      <c r="B412" s="96"/>
      <c r="C412" s="96"/>
      <c r="D412" s="96"/>
      <c r="E412" s="96"/>
      <c r="F412" s="96"/>
      <c r="G412" s="96"/>
      <c r="H412" s="96"/>
    </row>
    <row r="413" spans="1:8" s="10" customFormat="1" ht="15">
      <c r="A413" s="96"/>
      <c r="B413" s="96"/>
      <c r="C413" s="96"/>
      <c r="D413" s="96"/>
      <c r="E413" s="96"/>
      <c r="F413" s="96"/>
      <c r="G413" s="96"/>
      <c r="H413" s="96"/>
    </row>
    <row r="414" spans="1:8" s="10" customFormat="1" ht="15">
      <c r="A414" s="96"/>
      <c r="B414" s="96"/>
      <c r="C414" s="96"/>
      <c r="D414" s="96"/>
      <c r="E414" s="96"/>
      <c r="F414" s="96"/>
      <c r="G414" s="96"/>
      <c r="H414" s="96"/>
    </row>
    <row r="415" spans="1:8" s="10" customFormat="1" ht="15">
      <c r="A415" s="96"/>
      <c r="B415" s="96"/>
      <c r="C415" s="96"/>
      <c r="D415" s="96"/>
      <c r="E415" s="96"/>
      <c r="F415" s="96"/>
      <c r="G415" s="96"/>
      <c r="H415" s="96"/>
    </row>
    <row r="416" spans="1:8" s="10" customFormat="1" ht="15">
      <c r="A416" s="96"/>
      <c r="B416" s="96"/>
      <c r="C416" s="96"/>
      <c r="D416" s="96"/>
      <c r="E416" s="96"/>
      <c r="F416" s="96"/>
      <c r="G416" s="96"/>
      <c r="H416" s="96"/>
    </row>
    <row r="417" spans="1:8" s="10" customFormat="1" ht="15">
      <c r="A417" s="96"/>
      <c r="B417" s="96"/>
      <c r="C417" s="96"/>
      <c r="D417" s="96"/>
      <c r="E417" s="96"/>
      <c r="F417" s="96"/>
      <c r="G417" s="96"/>
      <c r="H417" s="96"/>
    </row>
    <row r="418" spans="1:8" s="10" customFormat="1" ht="15">
      <c r="A418" s="96"/>
      <c r="B418" s="96"/>
      <c r="C418" s="96"/>
      <c r="D418" s="96"/>
      <c r="E418" s="96"/>
      <c r="F418" s="96"/>
      <c r="G418" s="96"/>
      <c r="H418" s="96"/>
    </row>
    <row r="419" spans="1:8" s="10" customFormat="1" ht="15">
      <c r="A419" s="96"/>
      <c r="B419" s="96"/>
      <c r="C419" s="96"/>
      <c r="D419" s="96"/>
      <c r="E419" s="96"/>
      <c r="F419" s="96"/>
      <c r="G419" s="96"/>
      <c r="H419" s="96"/>
    </row>
    <row r="420" spans="1:8" s="10" customFormat="1" ht="15">
      <c r="A420" s="96"/>
      <c r="B420" s="96"/>
      <c r="C420" s="96"/>
      <c r="D420" s="96"/>
      <c r="E420" s="96"/>
      <c r="F420" s="96"/>
      <c r="G420" s="96"/>
      <c r="H420" s="96"/>
    </row>
    <row r="421" spans="1:8" s="10" customFormat="1" ht="15">
      <c r="A421" s="96"/>
      <c r="B421" s="96"/>
      <c r="C421" s="96"/>
      <c r="D421" s="96"/>
      <c r="E421" s="96"/>
      <c r="F421" s="96"/>
      <c r="G421" s="96"/>
      <c r="H421" s="96"/>
    </row>
    <row r="422" spans="1:8" s="10" customFormat="1" ht="15">
      <c r="A422" s="96"/>
      <c r="B422" s="96"/>
      <c r="C422" s="96"/>
      <c r="D422" s="96"/>
      <c r="E422" s="96"/>
      <c r="F422" s="96"/>
      <c r="G422" s="96"/>
      <c r="H422" s="96"/>
    </row>
    <row r="423" spans="1:8" s="10" customFormat="1" ht="15">
      <c r="A423" s="96"/>
      <c r="B423" s="96"/>
      <c r="C423" s="96"/>
      <c r="D423" s="96"/>
      <c r="E423" s="96"/>
      <c r="F423" s="96"/>
      <c r="G423" s="96"/>
      <c r="H423" s="96"/>
    </row>
    <row r="424" spans="1:8" s="10" customFormat="1" ht="15">
      <c r="A424" s="96"/>
      <c r="B424" s="96"/>
      <c r="C424" s="96"/>
      <c r="D424" s="96"/>
      <c r="E424" s="96"/>
      <c r="F424" s="96"/>
      <c r="G424" s="96"/>
      <c r="H424" s="96"/>
    </row>
    <row r="425" spans="1:8" s="10" customFormat="1" ht="15">
      <c r="A425" s="96"/>
      <c r="B425" s="96"/>
      <c r="C425" s="96"/>
      <c r="D425" s="96"/>
      <c r="E425" s="96"/>
      <c r="F425" s="96"/>
      <c r="G425" s="96"/>
      <c r="H425" s="96"/>
    </row>
    <row r="426" spans="1:8" s="10" customFormat="1" ht="15">
      <c r="A426" s="96"/>
      <c r="B426" s="96"/>
      <c r="C426" s="96"/>
      <c r="D426" s="96"/>
      <c r="E426" s="96"/>
      <c r="F426" s="96"/>
      <c r="G426" s="96"/>
      <c r="H426" s="96"/>
    </row>
    <row r="427" spans="1:8" s="10" customFormat="1" ht="15">
      <c r="A427" s="96"/>
      <c r="B427" s="96"/>
      <c r="C427" s="96"/>
      <c r="D427" s="96"/>
      <c r="E427" s="96"/>
      <c r="F427" s="96"/>
      <c r="G427" s="96"/>
      <c r="H427" s="96"/>
    </row>
    <row r="428" spans="1:8" s="10" customFormat="1" ht="15">
      <c r="A428" s="96"/>
      <c r="B428" s="96"/>
      <c r="C428" s="96"/>
      <c r="D428" s="96"/>
      <c r="E428" s="96"/>
      <c r="F428" s="96"/>
      <c r="G428" s="96"/>
      <c r="H428" s="96"/>
    </row>
    <row r="429" spans="1:8" s="10" customFormat="1" ht="15">
      <c r="A429" s="96"/>
      <c r="B429" s="96"/>
      <c r="C429" s="96"/>
      <c r="D429" s="96"/>
      <c r="E429" s="96"/>
      <c r="F429" s="96"/>
      <c r="G429" s="96"/>
      <c r="H429" s="96"/>
    </row>
    <row r="430" spans="1:8" s="10" customFormat="1" ht="15">
      <c r="A430" s="96"/>
      <c r="B430" s="96"/>
      <c r="C430" s="96"/>
      <c r="D430" s="96"/>
      <c r="E430" s="96"/>
      <c r="F430" s="96"/>
      <c r="G430" s="96"/>
      <c r="H430" s="96"/>
    </row>
    <row r="431" spans="1:8" s="10" customFormat="1" ht="15">
      <c r="A431" s="96"/>
      <c r="B431" s="96"/>
      <c r="C431" s="96"/>
      <c r="D431" s="96"/>
      <c r="E431" s="96"/>
      <c r="F431" s="96"/>
      <c r="G431" s="96"/>
      <c r="H431" s="96"/>
    </row>
    <row r="432" spans="1:8" s="10" customFormat="1" ht="15">
      <c r="A432" s="96"/>
      <c r="B432" s="96"/>
      <c r="C432" s="96"/>
      <c r="D432" s="96"/>
      <c r="E432" s="96"/>
      <c r="F432" s="96"/>
      <c r="G432" s="96"/>
      <c r="H432" s="96"/>
    </row>
    <row r="433" spans="1:8" s="10" customFormat="1" ht="15">
      <c r="A433" s="96"/>
      <c r="B433" s="96"/>
      <c r="C433" s="96"/>
      <c r="D433" s="96"/>
      <c r="E433" s="96"/>
      <c r="F433" s="96"/>
      <c r="G433" s="96"/>
      <c r="H433" s="96"/>
    </row>
    <row r="434" spans="1:8" s="10" customFormat="1" ht="15">
      <c r="A434" s="96"/>
      <c r="B434" s="96"/>
      <c r="C434" s="96"/>
      <c r="D434" s="96"/>
      <c r="E434" s="96"/>
      <c r="F434" s="96"/>
      <c r="G434" s="96"/>
      <c r="H434" s="96"/>
    </row>
    <row r="435" spans="1:8" s="10" customFormat="1" ht="15">
      <c r="A435" s="96"/>
      <c r="B435" s="96"/>
      <c r="C435" s="96"/>
      <c r="D435" s="96"/>
      <c r="E435" s="96"/>
      <c r="F435" s="96"/>
      <c r="G435" s="96"/>
      <c r="H435" s="96"/>
    </row>
    <row r="436" spans="1:8" s="10" customFormat="1" ht="15">
      <c r="A436" s="96"/>
      <c r="B436" s="96"/>
      <c r="C436" s="96"/>
      <c r="D436" s="96"/>
      <c r="E436" s="96"/>
      <c r="F436" s="96"/>
      <c r="G436" s="96"/>
      <c r="H436" s="96"/>
    </row>
    <row r="437" spans="1:8" s="10" customFormat="1" ht="15">
      <c r="A437" s="96"/>
      <c r="B437" s="96"/>
      <c r="C437" s="96"/>
      <c r="D437" s="96"/>
      <c r="E437" s="96"/>
      <c r="F437" s="96"/>
      <c r="G437" s="96"/>
      <c r="H437" s="96"/>
    </row>
    <row r="438" spans="1:8" s="10" customFormat="1" ht="15">
      <c r="A438" s="96"/>
      <c r="B438" s="96"/>
      <c r="C438" s="96"/>
      <c r="D438" s="96"/>
      <c r="E438" s="96"/>
      <c r="F438" s="96"/>
      <c r="G438" s="96"/>
      <c r="H438" s="96"/>
    </row>
    <row r="439" spans="1:8" s="10" customFormat="1" ht="15">
      <c r="A439" s="96"/>
      <c r="B439" s="96"/>
      <c r="C439" s="96"/>
      <c r="D439" s="96"/>
      <c r="E439" s="96"/>
      <c r="F439" s="96"/>
      <c r="G439" s="96"/>
      <c r="H439" s="96"/>
    </row>
    <row r="440" spans="1:8" s="10" customFormat="1" ht="15">
      <c r="A440" s="96"/>
      <c r="B440" s="96"/>
      <c r="C440" s="96"/>
      <c r="D440" s="96"/>
      <c r="E440" s="96"/>
      <c r="F440" s="96"/>
      <c r="G440" s="96"/>
      <c r="H440" s="96"/>
    </row>
    <row r="441" spans="1:8" s="10" customFormat="1" ht="15">
      <c r="A441" s="96"/>
      <c r="B441" s="96"/>
      <c r="C441" s="96"/>
      <c r="D441" s="96"/>
      <c r="E441" s="96"/>
      <c r="F441" s="96"/>
      <c r="G441" s="96"/>
      <c r="H441" s="96"/>
    </row>
    <row r="442" spans="1:8" s="10" customFormat="1" ht="15">
      <c r="A442" s="96"/>
      <c r="B442" s="96"/>
      <c r="C442" s="96"/>
      <c r="D442" s="96"/>
      <c r="E442" s="96"/>
      <c r="F442" s="96"/>
      <c r="G442" s="96"/>
      <c r="H442" s="96"/>
    </row>
    <row r="443" spans="1:8" s="10" customFormat="1" ht="15">
      <c r="A443" s="96"/>
      <c r="B443" s="96"/>
      <c r="C443" s="96"/>
      <c r="D443" s="96"/>
      <c r="E443" s="96"/>
      <c r="F443" s="96"/>
      <c r="G443" s="96"/>
      <c r="H443" s="96"/>
    </row>
    <row r="444" spans="1:8" s="10" customFormat="1" ht="15">
      <c r="A444" s="96"/>
      <c r="B444" s="96"/>
      <c r="C444" s="96"/>
      <c r="D444" s="96"/>
      <c r="E444" s="96"/>
      <c r="F444" s="96"/>
      <c r="G444" s="96"/>
      <c r="H444" s="96"/>
    </row>
    <row r="445" spans="1:8" s="10" customFormat="1" ht="15">
      <c r="A445" s="96"/>
      <c r="B445" s="96"/>
      <c r="C445" s="96"/>
      <c r="D445" s="96"/>
      <c r="E445" s="96"/>
      <c r="F445" s="96"/>
      <c r="G445" s="96"/>
      <c r="H445" s="96"/>
    </row>
    <row r="446" spans="1:8" s="10" customFormat="1" ht="15">
      <c r="A446" s="96"/>
      <c r="B446" s="96"/>
      <c r="C446" s="96"/>
      <c r="D446" s="96"/>
      <c r="E446" s="96"/>
      <c r="F446" s="96"/>
      <c r="G446" s="96"/>
      <c r="H446" s="96"/>
    </row>
    <row r="447" spans="1:8" s="10" customFormat="1" ht="15">
      <c r="A447" s="96"/>
      <c r="B447" s="96"/>
      <c r="C447" s="96"/>
      <c r="D447" s="96"/>
      <c r="E447" s="96"/>
      <c r="F447" s="96"/>
      <c r="G447" s="96"/>
      <c r="H447" s="96"/>
    </row>
    <row r="448" spans="1:8" s="10" customFormat="1" ht="15">
      <c r="A448" s="96"/>
      <c r="B448" s="96"/>
      <c r="C448" s="96"/>
      <c r="D448" s="96"/>
      <c r="E448" s="96"/>
      <c r="F448" s="96"/>
      <c r="G448" s="96"/>
      <c r="H448" s="96"/>
    </row>
    <row r="449" spans="1:8" s="10" customFormat="1" ht="15">
      <c r="A449" s="96"/>
      <c r="B449" s="96"/>
      <c r="C449" s="96"/>
      <c r="D449" s="96"/>
      <c r="E449" s="96"/>
      <c r="F449" s="96"/>
      <c r="G449" s="96"/>
      <c r="H449" s="96"/>
    </row>
    <row r="450" spans="1:8" s="10" customFormat="1" ht="15">
      <c r="A450" s="96"/>
      <c r="B450" s="96"/>
      <c r="C450" s="96"/>
      <c r="D450" s="96"/>
      <c r="E450" s="96"/>
      <c r="F450" s="96"/>
      <c r="G450" s="96"/>
      <c r="H450" s="96"/>
    </row>
    <row r="451" spans="1:8" s="10" customFormat="1" ht="15">
      <c r="A451" s="96"/>
      <c r="B451" s="96"/>
      <c r="C451" s="96"/>
      <c r="D451" s="96"/>
      <c r="E451" s="96"/>
      <c r="F451" s="96"/>
      <c r="G451" s="96"/>
      <c r="H451" s="96"/>
    </row>
    <row r="452" spans="1:8" s="10" customFormat="1" ht="15">
      <c r="A452" s="96"/>
      <c r="B452" s="96"/>
      <c r="C452" s="96"/>
      <c r="D452" s="96"/>
      <c r="E452" s="96"/>
      <c r="F452" s="96"/>
      <c r="G452" s="96"/>
      <c r="H452" s="96"/>
    </row>
    <row r="453" spans="1:8" s="10" customFormat="1" ht="15">
      <c r="A453" s="96"/>
      <c r="B453" s="96"/>
      <c r="C453" s="96"/>
      <c r="D453" s="96"/>
      <c r="E453" s="96"/>
      <c r="F453" s="96"/>
      <c r="G453" s="96"/>
      <c r="H453" s="96"/>
    </row>
    <row r="454" spans="1:8" s="10" customFormat="1" ht="15">
      <c r="A454" s="96"/>
      <c r="B454" s="96"/>
      <c r="C454" s="96"/>
      <c r="D454" s="96"/>
      <c r="E454" s="96"/>
      <c r="F454" s="96"/>
      <c r="G454" s="96"/>
      <c r="H454" s="96"/>
    </row>
    <row r="455" spans="1:8" s="10" customFormat="1" ht="15">
      <c r="A455" s="96"/>
      <c r="B455" s="96"/>
      <c r="C455" s="96"/>
      <c r="D455" s="96"/>
      <c r="E455" s="96"/>
      <c r="F455" s="96"/>
      <c r="G455" s="96"/>
      <c r="H455" s="96"/>
    </row>
    <row r="456" spans="1:8" s="10" customFormat="1" ht="15">
      <c r="A456" s="96"/>
      <c r="B456" s="96"/>
      <c r="C456" s="96"/>
      <c r="D456" s="96"/>
      <c r="E456" s="96"/>
      <c r="F456" s="96"/>
      <c r="G456" s="96"/>
      <c r="H456" s="96"/>
    </row>
    <row r="457" spans="1:8" s="10" customFormat="1" ht="15">
      <c r="A457" s="96"/>
      <c r="B457" s="96"/>
      <c r="C457" s="96"/>
      <c r="D457" s="96"/>
      <c r="E457" s="96"/>
      <c r="F457" s="96"/>
      <c r="G457" s="96"/>
      <c r="H457" s="96"/>
    </row>
    <row r="458" spans="1:8" s="10" customFormat="1" ht="15">
      <c r="A458" s="96"/>
      <c r="B458" s="96"/>
      <c r="C458" s="96"/>
      <c r="D458" s="96"/>
      <c r="E458" s="96"/>
      <c r="F458" s="96"/>
      <c r="G458" s="96"/>
      <c r="H458" s="96"/>
    </row>
    <row r="459" spans="1:8" s="10" customFormat="1" ht="15">
      <c r="A459" s="96"/>
      <c r="B459" s="96"/>
      <c r="C459" s="96"/>
      <c r="D459" s="96"/>
      <c r="E459" s="96"/>
      <c r="F459" s="96"/>
      <c r="G459" s="96"/>
      <c r="H459" s="96"/>
    </row>
    <row r="460" spans="1:8" s="10" customFormat="1" ht="15">
      <c r="A460" s="96"/>
      <c r="B460" s="96"/>
      <c r="C460" s="96"/>
      <c r="D460" s="96"/>
      <c r="E460" s="96"/>
      <c r="F460" s="96"/>
      <c r="G460" s="96"/>
      <c r="H460" s="96"/>
    </row>
    <row r="461" spans="1:8" s="10" customFormat="1" ht="15">
      <c r="A461" s="96"/>
      <c r="B461" s="96"/>
      <c r="C461" s="96"/>
      <c r="D461" s="96"/>
      <c r="E461" s="96"/>
      <c r="F461" s="96"/>
      <c r="G461" s="96"/>
      <c r="H461" s="96"/>
    </row>
    <row r="462" spans="1:8" s="10" customFormat="1" ht="15">
      <c r="A462" s="96"/>
      <c r="B462" s="96"/>
      <c r="C462" s="96"/>
      <c r="D462" s="96"/>
      <c r="E462" s="96"/>
      <c r="F462" s="96"/>
      <c r="G462" s="96"/>
      <c r="H462" s="96"/>
    </row>
    <row r="463" spans="1:8" s="10" customFormat="1" ht="15">
      <c r="A463" s="96"/>
      <c r="B463" s="96"/>
      <c r="C463" s="96"/>
      <c r="D463" s="96"/>
      <c r="E463" s="96"/>
      <c r="F463" s="96"/>
      <c r="G463" s="96"/>
      <c r="H463" s="96"/>
    </row>
    <row r="464" spans="1:8" s="10" customFormat="1" ht="15">
      <c r="A464" s="96"/>
      <c r="B464" s="96"/>
      <c r="C464" s="96"/>
      <c r="D464" s="96"/>
      <c r="E464" s="96"/>
      <c r="F464" s="96"/>
      <c r="G464" s="96"/>
      <c r="H464" s="96"/>
    </row>
    <row r="465" spans="1:8" s="10" customFormat="1" ht="15">
      <c r="A465" s="96"/>
      <c r="B465" s="96"/>
      <c r="C465" s="96"/>
      <c r="D465" s="96"/>
      <c r="E465" s="96"/>
      <c r="F465" s="96"/>
      <c r="G465" s="96"/>
      <c r="H465" s="96"/>
    </row>
    <row r="466" spans="1:8" s="10" customFormat="1" ht="15">
      <c r="A466" s="96"/>
      <c r="B466" s="96"/>
      <c r="C466" s="96"/>
      <c r="D466" s="96"/>
      <c r="E466" s="96"/>
      <c r="F466" s="96"/>
      <c r="G466" s="96"/>
      <c r="H466" s="96"/>
    </row>
    <row r="467" spans="1:8" s="10" customFormat="1" ht="15">
      <c r="A467" s="96"/>
      <c r="B467" s="96"/>
      <c r="C467" s="96"/>
      <c r="D467" s="96"/>
      <c r="E467" s="96"/>
      <c r="F467" s="96"/>
      <c r="G467" s="96"/>
      <c r="H467" s="96"/>
    </row>
    <row r="468" spans="1:8" s="10" customFormat="1" ht="15">
      <c r="A468" s="96"/>
      <c r="B468" s="96"/>
      <c r="C468" s="96"/>
      <c r="D468" s="96"/>
      <c r="E468" s="96"/>
      <c r="F468" s="96"/>
      <c r="G468" s="96"/>
      <c r="H468" s="96"/>
    </row>
    <row r="469" spans="1:8" s="10" customFormat="1" ht="15">
      <c r="A469" s="96"/>
      <c r="B469" s="96"/>
      <c r="C469" s="96"/>
      <c r="D469" s="96"/>
      <c r="E469" s="96"/>
      <c r="F469" s="96"/>
      <c r="G469" s="96"/>
      <c r="H469" s="96"/>
    </row>
    <row r="470" spans="1:8" s="10" customFormat="1" ht="15">
      <c r="A470" s="96"/>
      <c r="B470" s="96"/>
      <c r="C470" s="96"/>
      <c r="D470" s="96"/>
      <c r="E470" s="96"/>
      <c r="F470" s="96"/>
      <c r="G470" s="96"/>
      <c r="H470" s="96"/>
    </row>
    <row r="471" spans="1:8" s="10" customFormat="1" ht="15">
      <c r="A471" s="96"/>
      <c r="B471" s="96"/>
      <c r="C471" s="96"/>
      <c r="D471" s="96"/>
      <c r="E471" s="96"/>
      <c r="F471" s="96"/>
      <c r="G471" s="96"/>
      <c r="H471" s="96"/>
    </row>
    <row r="472" spans="1:8" s="10" customFormat="1" ht="15">
      <c r="A472" s="96"/>
      <c r="B472" s="96"/>
      <c r="C472" s="96"/>
      <c r="D472" s="96"/>
      <c r="E472" s="96"/>
      <c r="F472" s="96"/>
      <c r="G472" s="96"/>
      <c r="H472" s="96"/>
    </row>
    <row r="473" spans="1:8" s="10" customFormat="1" ht="15">
      <c r="A473" s="96"/>
      <c r="B473" s="96"/>
      <c r="C473" s="96"/>
      <c r="D473" s="96"/>
      <c r="E473" s="96"/>
      <c r="F473" s="96"/>
      <c r="G473" s="96"/>
      <c r="H473" s="96"/>
    </row>
    <row r="474" spans="1:8" s="10" customFormat="1" ht="15">
      <c r="A474" s="96"/>
      <c r="B474" s="96"/>
      <c r="C474" s="96"/>
      <c r="D474" s="96"/>
      <c r="E474" s="96"/>
      <c r="F474" s="96"/>
      <c r="G474" s="96"/>
      <c r="H474" s="96"/>
    </row>
    <row r="475" spans="1:8" s="10" customFormat="1" ht="15">
      <c r="A475" s="96"/>
      <c r="B475" s="96"/>
      <c r="C475" s="96"/>
      <c r="D475" s="96"/>
      <c r="E475" s="96"/>
      <c r="F475" s="96"/>
      <c r="G475" s="96"/>
      <c r="H475" s="96"/>
    </row>
    <row r="476" spans="1:8" s="10" customFormat="1" ht="15">
      <c r="A476" s="96"/>
      <c r="B476" s="96"/>
      <c r="C476" s="96"/>
      <c r="D476" s="96"/>
      <c r="E476" s="96"/>
      <c r="F476" s="96"/>
      <c r="G476" s="96"/>
      <c r="H476" s="96"/>
    </row>
    <row r="477" spans="1:8" s="10" customFormat="1" ht="15">
      <c r="A477" s="96"/>
      <c r="B477" s="96"/>
      <c r="C477" s="96"/>
      <c r="D477" s="96"/>
      <c r="E477" s="96"/>
      <c r="F477" s="96"/>
      <c r="G477" s="96"/>
      <c r="H477" s="96"/>
    </row>
    <row r="478" spans="1:8" s="10" customFormat="1" ht="15">
      <c r="A478" s="96"/>
      <c r="B478" s="96"/>
      <c r="C478" s="96"/>
      <c r="D478" s="96"/>
      <c r="E478" s="96"/>
      <c r="F478" s="96"/>
      <c r="G478" s="96"/>
      <c r="H478" s="96"/>
    </row>
    <row r="479" spans="1:8" s="10" customFormat="1" ht="15">
      <c r="A479" s="96"/>
      <c r="B479" s="96"/>
      <c r="C479" s="96"/>
      <c r="D479" s="96"/>
      <c r="E479" s="96"/>
      <c r="F479" s="96"/>
      <c r="G479" s="96"/>
      <c r="H479" s="96"/>
    </row>
    <row r="480" spans="1:8" s="10" customFormat="1" ht="15">
      <c r="A480" s="96"/>
      <c r="B480" s="96"/>
      <c r="C480" s="96"/>
      <c r="D480" s="96"/>
      <c r="E480" s="96"/>
      <c r="F480" s="96"/>
      <c r="G480" s="96"/>
      <c r="H480" s="96"/>
    </row>
    <row r="481" spans="1:8" s="10" customFormat="1" ht="15">
      <c r="A481" s="96"/>
      <c r="B481" s="96"/>
      <c r="C481" s="96"/>
      <c r="D481" s="96"/>
      <c r="E481" s="96"/>
      <c r="F481" s="96"/>
      <c r="G481" s="96"/>
      <c r="H481" s="96"/>
    </row>
    <row r="482" spans="1:8" s="10" customFormat="1" ht="15">
      <c r="A482" s="96"/>
      <c r="B482" s="96"/>
      <c r="C482" s="96"/>
      <c r="D482" s="96"/>
      <c r="E482" s="96"/>
      <c r="F482" s="96"/>
      <c r="G482" s="96"/>
      <c r="H482" s="96"/>
    </row>
    <row r="483" spans="1:8" s="10" customFormat="1" ht="15">
      <c r="A483" s="96"/>
      <c r="B483" s="96"/>
      <c r="C483" s="96"/>
      <c r="D483" s="96"/>
      <c r="E483" s="96"/>
      <c r="F483" s="96"/>
      <c r="G483" s="96"/>
      <c r="H483" s="96"/>
    </row>
    <row r="484" spans="1:8" s="10" customFormat="1" ht="15">
      <c r="A484" s="96"/>
      <c r="B484" s="96"/>
      <c r="C484" s="96"/>
      <c r="D484" s="96"/>
      <c r="E484" s="96"/>
      <c r="F484" s="96"/>
      <c r="G484" s="96"/>
      <c r="H484" s="96"/>
    </row>
    <row r="485" spans="1:8" s="10" customFormat="1" ht="15">
      <c r="A485" s="96"/>
      <c r="B485" s="96"/>
      <c r="C485" s="96"/>
      <c r="D485" s="96"/>
      <c r="E485" s="96"/>
      <c r="F485" s="96"/>
      <c r="G485" s="96"/>
      <c r="H485" s="96"/>
    </row>
    <row r="486" spans="1:8" s="10" customFormat="1" ht="15">
      <c r="A486" s="96"/>
      <c r="B486" s="96"/>
      <c r="C486" s="96"/>
      <c r="D486" s="96"/>
      <c r="E486" s="96"/>
      <c r="F486" s="96"/>
      <c r="G486" s="96"/>
      <c r="H486" s="96"/>
    </row>
    <row r="487" spans="1:8" s="10" customFormat="1" ht="15">
      <c r="A487" s="96"/>
      <c r="B487" s="96"/>
      <c r="C487" s="96"/>
      <c r="D487" s="96"/>
      <c r="E487" s="96"/>
      <c r="F487" s="96"/>
      <c r="G487" s="96"/>
      <c r="H487" s="96"/>
    </row>
    <row r="488" spans="1:8" s="10" customFormat="1" ht="15">
      <c r="A488" s="96"/>
      <c r="B488" s="96"/>
      <c r="C488" s="96"/>
      <c r="D488" s="96"/>
      <c r="E488" s="96"/>
      <c r="F488" s="96"/>
      <c r="G488" s="96"/>
      <c r="H488" s="96"/>
    </row>
    <row r="489" spans="1:8" s="10" customFormat="1" ht="15">
      <c r="A489" s="96"/>
      <c r="B489" s="96"/>
      <c r="C489" s="96"/>
      <c r="D489" s="96"/>
      <c r="E489" s="96"/>
      <c r="F489" s="96"/>
      <c r="G489" s="96"/>
      <c r="H489" s="96"/>
    </row>
    <row r="490" spans="1:8" s="10" customFormat="1" ht="15">
      <c r="A490" s="96"/>
      <c r="B490" s="96"/>
      <c r="C490" s="96"/>
      <c r="D490" s="96"/>
      <c r="E490" s="96"/>
      <c r="F490" s="96"/>
      <c r="G490" s="96"/>
      <c r="H490" s="96"/>
    </row>
  </sheetData>
  <sheetProtection/>
  <mergeCells count="7">
    <mergeCell ref="A3:H3"/>
    <mergeCell ref="C1:D1"/>
    <mergeCell ref="E1:F1"/>
    <mergeCell ref="G1:H1"/>
    <mergeCell ref="A32:H32"/>
    <mergeCell ref="A57:H57"/>
    <mergeCell ref="A1:B1"/>
  </mergeCells>
  <hyperlinks>
    <hyperlink ref="J1" location="Выставки!A1" display="Выставки"/>
    <hyperlink ref="J2" location="Трансфер!A1" display="Трансфер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11" sqref="G11:H11"/>
    </sheetView>
  </sheetViews>
  <sheetFormatPr defaultColWidth="9.00390625" defaultRowHeight="12.75"/>
  <cols>
    <col min="1" max="1" width="73.75390625" style="0" customWidth="1"/>
    <col min="2" max="2" width="16.25390625" style="0" customWidth="1"/>
  </cols>
  <sheetData>
    <row r="1" s="86" customFormat="1" ht="13.5" thickBot="1">
      <c r="A1" s="86" t="s">
        <v>506</v>
      </c>
    </row>
    <row r="2" spans="1:5" ht="12.75">
      <c r="A2" s="524" t="s">
        <v>505</v>
      </c>
      <c r="B2" s="525"/>
      <c r="C2" s="525"/>
      <c r="D2" s="525"/>
      <c r="E2" s="526"/>
    </row>
    <row r="3" spans="1:5" ht="12.75">
      <c r="A3" s="432" t="s">
        <v>459</v>
      </c>
      <c r="B3" s="433" t="s">
        <v>460</v>
      </c>
      <c r="C3" s="10"/>
      <c r="D3" s="10"/>
      <c r="E3" s="434"/>
    </row>
    <row r="4" spans="1:5" ht="12.75">
      <c r="A4" s="435" t="s">
        <v>465</v>
      </c>
      <c r="B4" s="445" t="s">
        <v>507</v>
      </c>
      <c r="C4" s="442" t="s">
        <v>466</v>
      </c>
      <c r="D4" s="443" t="s">
        <v>467</v>
      </c>
      <c r="E4" s="444" t="s">
        <v>116</v>
      </c>
    </row>
    <row r="5" spans="1:5" ht="12.75">
      <c r="A5" s="11" t="s">
        <v>479</v>
      </c>
      <c r="B5" s="439" t="s">
        <v>504</v>
      </c>
      <c r="C5" s="437">
        <v>2400</v>
      </c>
      <c r="D5" s="431">
        <v>80</v>
      </c>
      <c r="E5" s="9">
        <v>60</v>
      </c>
    </row>
    <row r="6" spans="1:5" ht="12.75">
      <c r="A6" s="11" t="s">
        <v>480</v>
      </c>
      <c r="B6" s="439" t="s">
        <v>504</v>
      </c>
      <c r="C6" s="437">
        <v>3000</v>
      </c>
      <c r="D6" s="431">
        <v>100</v>
      </c>
      <c r="E6" s="9">
        <v>75</v>
      </c>
    </row>
    <row r="7" spans="1:5" ht="12.75">
      <c r="A7" s="11" t="s">
        <v>481</v>
      </c>
      <c r="B7" s="439" t="s">
        <v>504</v>
      </c>
      <c r="C7" s="437">
        <v>2400</v>
      </c>
      <c r="D7" s="431">
        <v>80</v>
      </c>
      <c r="E7" s="9">
        <v>60</v>
      </c>
    </row>
    <row r="8" spans="1:5" ht="12.75">
      <c r="A8" s="11" t="s">
        <v>483</v>
      </c>
      <c r="B8" s="439" t="s">
        <v>504</v>
      </c>
      <c r="C8" s="437">
        <v>5400</v>
      </c>
      <c r="D8" s="431">
        <v>180</v>
      </c>
      <c r="E8" s="9">
        <v>135</v>
      </c>
    </row>
    <row r="9" spans="1:5" ht="12.75">
      <c r="A9" s="11" t="s">
        <v>482</v>
      </c>
      <c r="B9" s="439" t="s">
        <v>504</v>
      </c>
      <c r="C9" s="437">
        <v>6600</v>
      </c>
      <c r="D9" s="431">
        <v>220</v>
      </c>
      <c r="E9" s="9">
        <v>165</v>
      </c>
    </row>
    <row r="10" spans="1:5" ht="12.75">
      <c r="A10" s="11" t="s">
        <v>487</v>
      </c>
      <c r="B10" s="439" t="s">
        <v>504</v>
      </c>
      <c r="C10" s="437">
        <v>7200</v>
      </c>
      <c r="D10" s="431">
        <v>240</v>
      </c>
      <c r="E10" s="9">
        <v>180</v>
      </c>
    </row>
    <row r="11" spans="1:5" ht="12.75">
      <c r="A11" s="11" t="s">
        <v>486</v>
      </c>
      <c r="B11" s="439" t="s">
        <v>504</v>
      </c>
      <c r="C11" s="437">
        <v>8400</v>
      </c>
      <c r="D11" s="431">
        <v>280</v>
      </c>
      <c r="E11" s="9">
        <v>210</v>
      </c>
    </row>
    <row r="12" spans="1:5" ht="12.75">
      <c r="A12" s="11" t="s">
        <v>484</v>
      </c>
      <c r="B12" s="439" t="s">
        <v>504</v>
      </c>
      <c r="C12" s="437">
        <v>90000</v>
      </c>
      <c r="D12" s="431">
        <v>3000</v>
      </c>
      <c r="E12" s="9">
        <v>2250</v>
      </c>
    </row>
    <row r="13" spans="1:5" ht="12.75">
      <c r="A13" s="11" t="s">
        <v>485</v>
      </c>
      <c r="B13" s="439" t="s">
        <v>504</v>
      </c>
      <c r="C13" s="437">
        <v>66000</v>
      </c>
      <c r="D13" s="431">
        <v>2200</v>
      </c>
      <c r="E13" s="9">
        <v>1650</v>
      </c>
    </row>
    <row r="14" spans="1:5" ht="12.75">
      <c r="A14" s="435" t="s">
        <v>462</v>
      </c>
      <c r="B14" s="440"/>
      <c r="C14" s="10"/>
      <c r="D14" s="10"/>
      <c r="E14" s="434"/>
    </row>
    <row r="15" spans="1:5" ht="12.75">
      <c r="A15" s="11" t="s">
        <v>463</v>
      </c>
      <c r="B15" s="441">
        <v>20</v>
      </c>
      <c r="C15" s="437">
        <v>6000</v>
      </c>
      <c r="D15" s="431">
        <v>200</v>
      </c>
      <c r="E15" s="9">
        <v>150</v>
      </c>
    </row>
    <row r="16" spans="1:5" ht="12.75">
      <c r="A16" s="11" t="s">
        <v>468</v>
      </c>
      <c r="B16" s="441" t="s">
        <v>503</v>
      </c>
      <c r="C16" s="437">
        <v>5400</v>
      </c>
      <c r="D16" s="431">
        <v>180</v>
      </c>
      <c r="E16" s="9">
        <v>135</v>
      </c>
    </row>
    <row r="17" spans="1:5" ht="12.75">
      <c r="A17" s="11" t="s">
        <v>464</v>
      </c>
      <c r="B17" s="441">
        <v>5</v>
      </c>
      <c r="C17" s="437">
        <v>5400</v>
      </c>
      <c r="D17" s="431">
        <v>180</v>
      </c>
      <c r="E17" s="9">
        <v>135</v>
      </c>
    </row>
    <row r="18" spans="1:5" ht="12.75">
      <c r="A18" s="11" t="s">
        <v>469</v>
      </c>
      <c r="B18" s="441">
        <v>5</v>
      </c>
      <c r="C18" s="437">
        <v>4800</v>
      </c>
      <c r="D18" s="431">
        <v>160</v>
      </c>
      <c r="E18" s="9">
        <v>120</v>
      </c>
    </row>
    <row r="19" spans="1:5" ht="12.75">
      <c r="A19" s="11" t="s">
        <v>478</v>
      </c>
      <c r="B19" s="441">
        <v>5</v>
      </c>
      <c r="C19" s="437">
        <v>2400</v>
      </c>
      <c r="D19" s="431">
        <v>80</v>
      </c>
      <c r="E19" s="9">
        <v>60</v>
      </c>
    </row>
    <row r="20" spans="1:5" ht="12.75">
      <c r="A20" s="435" t="s">
        <v>461</v>
      </c>
      <c r="B20" s="440"/>
      <c r="C20" s="10"/>
      <c r="D20" s="10"/>
      <c r="E20" s="434"/>
    </row>
    <row r="21" spans="1:5" ht="12.75">
      <c r="A21" s="11" t="s">
        <v>477</v>
      </c>
      <c r="B21" s="441" t="s">
        <v>471</v>
      </c>
      <c r="C21" s="437">
        <v>11400</v>
      </c>
      <c r="D21" s="431">
        <v>380</v>
      </c>
      <c r="E21" s="9">
        <v>285</v>
      </c>
    </row>
    <row r="22" spans="1:5" ht="12.75">
      <c r="A22" s="11" t="s">
        <v>470</v>
      </c>
      <c r="B22" s="441" t="s">
        <v>472</v>
      </c>
      <c r="C22" s="437">
        <v>9600</v>
      </c>
      <c r="D22" s="431">
        <v>320</v>
      </c>
      <c r="E22" s="9">
        <v>240</v>
      </c>
    </row>
    <row r="23" spans="1:5" ht="12.75">
      <c r="A23" s="11" t="s">
        <v>473</v>
      </c>
      <c r="B23" s="441" t="s">
        <v>475</v>
      </c>
      <c r="C23" s="437">
        <v>11400</v>
      </c>
      <c r="D23" s="431">
        <v>380</v>
      </c>
      <c r="E23" s="9">
        <v>285</v>
      </c>
    </row>
    <row r="24" spans="1:5" ht="12.75">
      <c r="A24" s="11" t="s">
        <v>474</v>
      </c>
      <c r="B24" s="441" t="s">
        <v>476</v>
      </c>
      <c r="C24" s="437">
        <v>7200</v>
      </c>
      <c r="D24" s="431">
        <v>240</v>
      </c>
      <c r="E24" s="9">
        <v>180</v>
      </c>
    </row>
    <row r="25" spans="1:5" ht="12.75">
      <c r="A25" s="435" t="s">
        <v>502</v>
      </c>
      <c r="B25" s="441"/>
      <c r="C25" s="10"/>
      <c r="D25" s="10"/>
      <c r="E25" s="434"/>
    </row>
    <row r="26" spans="1:5" ht="12.75">
      <c r="A26" s="11" t="s">
        <v>490</v>
      </c>
      <c r="B26" s="441">
        <v>9</v>
      </c>
      <c r="C26" s="437">
        <v>19440</v>
      </c>
      <c r="D26" s="431">
        <v>648</v>
      </c>
      <c r="E26" s="9">
        <v>486</v>
      </c>
    </row>
    <row r="27" spans="1:5" ht="12.75">
      <c r="A27" s="11" t="s">
        <v>489</v>
      </c>
      <c r="B27" s="441">
        <v>9</v>
      </c>
      <c r="C27" s="437">
        <v>21600</v>
      </c>
      <c r="D27" s="431">
        <v>720</v>
      </c>
      <c r="E27" s="9">
        <v>540</v>
      </c>
    </row>
    <row r="28" spans="1:5" ht="12.75">
      <c r="A28" s="11" t="s">
        <v>491</v>
      </c>
      <c r="B28" s="441">
        <v>9</v>
      </c>
      <c r="C28" s="437">
        <v>26640</v>
      </c>
      <c r="D28" s="431">
        <v>888</v>
      </c>
      <c r="E28" s="9">
        <v>666</v>
      </c>
    </row>
    <row r="29" spans="1:5" ht="12.75">
      <c r="A29" s="11" t="s">
        <v>488</v>
      </c>
      <c r="B29" s="441">
        <v>10</v>
      </c>
      <c r="C29" s="437">
        <v>21600</v>
      </c>
      <c r="D29" s="431">
        <v>720</v>
      </c>
      <c r="E29" s="9">
        <v>540</v>
      </c>
    </row>
    <row r="30" spans="1:5" ht="12.75">
      <c r="A30" s="11" t="s">
        <v>493</v>
      </c>
      <c r="B30" s="441">
        <v>10</v>
      </c>
      <c r="C30" s="437">
        <v>23040</v>
      </c>
      <c r="D30" s="431">
        <v>768</v>
      </c>
      <c r="E30" s="9">
        <v>576</v>
      </c>
    </row>
    <row r="31" spans="1:5" ht="12.75">
      <c r="A31" s="11" t="s">
        <v>492</v>
      </c>
      <c r="B31" s="441">
        <v>11</v>
      </c>
      <c r="C31" s="437">
        <v>25200</v>
      </c>
      <c r="D31" s="431">
        <v>840</v>
      </c>
      <c r="E31" s="9">
        <v>630</v>
      </c>
    </row>
    <row r="32" spans="1:5" ht="12.75">
      <c r="A32" s="11" t="s">
        <v>498</v>
      </c>
      <c r="B32" s="441">
        <v>12</v>
      </c>
      <c r="C32" s="437">
        <v>30240</v>
      </c>
      <c r="D32" s="431">
        <v>1008</v>
      </c>
      <c r="E32" s="9">
        <v>756</v>
      </c>
    </row>
    <row r="33" spans="1:5" ht="12.75">
      <c r="A33" s="11" t="s">
        <v>494</v>
      </c>
      <c r="B33" s="441">
        <v>13</v>
      </c>
      <c r="C33" s="437">
        <v>18000</v>
      </c>
      <c r="D33" s="431">
        <v>600</v>
      </c>
      <c r="E33" s="9">
        <v>450</v>
      </c>
    </row>
    <row r="34" spans="1:5" ht="12.75">
      <c r="A34" s="11" t="s">
        <v>496</v>
      </c>
      <c r="B34" s="441">
        <v>16</v>
      </c>
      <c r="C34" s="437">
        <v>23040</v>
      </c>
      <c r="D34" s="431">
        <v>768</v>
      </c>
      <c r="E34" s="9">
        <v>576</v>
      </c>
    </row>
    <row r="35" spans="1:5" ht="12.75">
      <c r="A35" s="11" t="s">
        <v>497</v>
      </c>
      <c r="B35" s="441">
        <v>18</v>
      </c>
      <c r="C35" s="437">
        <v>28800</v>
      </c>
      <c r="D35" s="431">
        <v>960</v>
      </c>
      <c r="E35" s="9">
        <v>720</v>
      </c>
    </row>
    <row r="36" spans="1:5" ht="12.75">
      <c r="A36" s="11" t="s">
        <v>495</v>
      </c>
      <c r="B36" s="441">
        <v>20</v>
      </c>
      <c r="C36" s="437">
        <v>25200</v>
      </c>
      <c r="D36" s="431">
        <v>840</v>
      </c>
      <c r="E36" s="9">
        <v>630</v>
      </c>
    </row>
    <row r="37" spans="1:5" ht="12.75">
      <c r="A37" s="11" t="s">
        <v>499</v>
      </c>
      <c r="B37" s="441">
        <v>22</v>
      </c>
      <c r="C37" s="437">
        <v>25200</v>
      </c>
      <c r="D37" s="431">
        <v>840</v>
      </c>
      <c r="E37" s="9">
        <v>630</v>
      </c>
    </row>
    <row r="38" spans="1:5" ht="12.75">
      <c r="A38" s="11" t="s">
        <v>500</v>
      </c>
      <c r="B38" s="441">
        <v>22</v>
      </c>
      <c r="C38" s="437">
        <v>28800</v>
      </c>
      <c r="D38" s="431">
        <v>960</v>
      </c>
      <c r="E38" s="9">
        <v>720</v>
      </c>
    </row>
    <row r="39" spans="1:5" ht="13.5" thickBot="1">
      <c r="A39" s="12" t="s">
        <v>501</v>
      </c>
      <c r="B39" s="446">
        <v>36</v>
      </c>
      <c r="C39" s="438">
        <v>32400</v>
      </c>
      <c r="D39" s="436">
        <v>1080</v>
      </c>
      <c r="E39" s="15">
        <v>810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4.00390625" style="0" customWidth="1"/>
    <col min="2" max="2" width="26.75390625" style="348" customWidth="1"/>
  </cols>
  <sheetData>
    <row r="1" spans="1:2" ht="15.75">
      <c r="A1" s="461" t="s">
        <v>516</v>
      </c>
      <c r="B1" s="462" t="s">
        <v>517</v>
      </c>
    </row>
    <row r="2" spans="1:2" ht="15.75">
      <c r="A2" s="346" t="s">
        <v>444</v>
      </c>
      <c r="B2" s="347" t="s">
        <v>434</v>
      </c>
    </row>
    <row r="3" spans="1:2" ht="15.75">
      <c r="A3" s="346" t="s">
        <v>445</v>
      </c>
      <c r="B3" s="347" t="s">
        <v>435</v>
      </c>
    </row>
    <row r="4" spans="1:2" ht="15.75">
      <c r="A4" s="346" t="s">
        <v>446</v>
      </c>
      <c r="B4" s="347" t="s">
        <v>436</v>
      </c>
    </row>
    <row r="5" spans="1:2" ht="15.75">
      <c r="A5" s="346" t="s">
        <v>447</v>
      </c>
      <c r="B5" s="347" t="s">
        <v>437</v>
      </c>
    </row>
    <row r="6" spans="1:2" ht="15.75">
      <c r="A6" s="346" t="s">
        <v>448</v>
      </c>
      <c r="B6" s="347" t="s">
        <v>438</v>
      </c>
    </row>
    <row r="7" spans="1:2" ht="15.75">
      <c r="A7" s="346" t="s">
        <v>449</v>
      </c>
      <c r="B7" s="347" t="s">
        <v>439</v>
      </c>
    </row>
    <row r="8" spans="1:2" ht="15.75">
      <c r="A8" s="346" t="s">
        <v>450</v>
      </c>
      <c r="B8" s="347" t="s">
        <v>440</v>
      </c>
    </row>
    <row r="9" spans="1:2" ht="15.75">
      <c r="A9" s="346" t="s">
        <v>451</v>
      </c>
      <c r="B9" s="347" t="s">
        <v>441</v>
      </c>
    </row>
    <row r="10" spans="1:2" ht="15.75">
      <c r="A10" s="346" t="s">
        <v>452</v>
      </c>
      <c r="B10" s="347" t="s">
        <v>442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</cp:lastModifiedBy>
  <cp:lastPrinted>2011-09-08T13:07:40Z</cp:lastPrinted>
  <dcterms:created xsi:type="dcterms:W3CDTF">2009-09-23T16:42:36Z</dcterms:created>
  <dcterms:modified xsi:type="dcterms:W3CDTF">2013-11-14T14:48:17Z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